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procv BSIH" sheetId="1" state="hidden" r:id="rId2"/>
    <sheet name="Gerais MAC" sheetId="2" state="hidden" r:id="rId3"/>
    <sheet name="SC" sheetId="3" state="hidden" r:id="rId4"/>
    <sheet name="Pacotes SC" sheetId="4" state="hidden" r:id="rId5"/>
    <sheet name="Prêmios SC" sheetId="5" state="hidden" r:id="rId6"/>
    <sheet name="Gerais FAEC" sheetId="6" state="hidden" r:id="rId7"/>
    <sheet name="MS" sheetId="7" state="hidden" r:id="rId8"/>
    <sheet name="Pacotes MS" sheetId="8" state="hidden" r:id="rId9"/>
    <sheet name="Prêmios MS" sheetId="9" state="hidden" r:id="rId10"/>
    <sheet name="Total Procv" sheetId="10" state="hidden" r:id="rId11"/>
    <sheet name="Total" sheetId="11" state="visible" r:id="rId12"/>
  </sheets>
  <definedNames>
    <definedName function="false" hidden="true" localSheetId="10" name="_xlnm._FilterDatabase" vbProcedure="false">Total!$B$8:$C$51</definedName>
    <definedName function="false" hidden="false" name="bsih" vbProcedure="false">'procv BSIH'!$A$1:$F$189</definedName>
    <definedName function="false" hidden="false" name="Geralf" vbProcedure="false">'Gerais FAEC'!$A$1:$C$29</definedName>
    <definedName function="false" hidden="false" name="Geralm" vbProcedure="false">'Gerais MAC'!$A$1:$C$44</definedName>
    <definedName function="false" hidden="false" name="minis" vbProcedure="false">MS!$A$1:$C$29</definedName>
    <definedName function="false" hidden="false" name="pacams" vbProcedure="false">'Pacotes MS'!$A$31:$J$59</definedName>
    <definedName function="false" hidden="false" name="pacasc" vbProcedure="false">'Pacotes SC'!$A$46:$O$89</definedName>
    <definedName function="false" hidden="false" name="pacms" vbProcedure="false">'Pacotes MS'!$A$1:$J$29</definedName>
    <definedName function="false" hidden="false" name="pacsc" vbProcedure="false">'Pacotes SC'!$A$1:$O$44</definedName>
    <definedName function="false" hidden="false" name="preams" vbProcedure="false">'Prêmios MS'!$A$31:$AJ$59</definedName>
    <definedName function="false" hidden="false" name="preasc" vbProcedure="false">'Prêmios SC'!$A$46:$AC$89</definedName>
    <definedName function="false" hidden="false" name="prems" vbProcedure="false">'Prêmios MS'!$A$1:$AJ$29</definedName>
    <definedName function="false" hidden="false" name="presc" vbProcedure="false">'Prêmios SC'!$A$1:$AC$44</definedName>
    <definedName function="false" hidden="false" name="santa" vbProcedure="false">SC!$A$1:$C$33</definedName>
    <definedName function="false" hidden="false" localSheetId="9" name="_xlnm._FilterDatabase" vbProcedure="false">'Total Procv'!$B$2:$O$44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<sst xmlns="http://schemas.openxmlformats.org/spreadsheetml/2006/main" count="1751" uniqueCount="661">
  <si>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</si>
  <si>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</si>
  <si>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</si>
  <si>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</si>
  <si>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</si>
  <si>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</si>
  <si>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</si>
  <si>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</si>
  <si>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</si>
  <si>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</si>
  <si>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</si>
  <si>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</si>
  <si>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</si>
  <si>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</si>
  <si>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</si>
  <si>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</si>
  <si>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</si>
  <si>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</si>
  <si>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</si>
  <si>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</si>
  <si>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</si>
  <si>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</si>
  <si>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</si>
  <si>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</si>
  <si>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</si>
  <si>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</si>
  <si>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</si>
  <si>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</si>
  <si>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</si>
  <si>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</si>
  <si>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</si>
  <si>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</si>
  <si>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</si>
  <si>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</si>
  <si>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</si>
  <si>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</si>
  <si>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</si>
  <si>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</si>
  <si>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</si>
  <si>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</si>
  <si>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</si>
  <si>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</si>
  <si>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</si>
  <si>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</si>
  <si>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</si>
  <si>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</si>
  <si>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</si>
  <si>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</si>
  <si>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</si>
  <si>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</si>
  <si>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</si>
  <si>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</si>
  <si>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</si>
  <si>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</si>
  <si>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</si>
  <si>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</si>
  <si>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</si>
  <si>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</si>
  <si>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</si>
  <si>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</si>
  <si>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</si>
  <si>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</si>
  <si>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</si>
  <si>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</si>
  <si>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</si>
  <si>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</si>
  <si>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</si>
  <si>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</si>
  <si>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</si>
  <si>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</si>
  <si>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</si>
  <si>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</si>
  <si>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</si>
  <si>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</si>
  <si>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</si>
  <si>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</si>
  <si>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</si>
  <si>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</si>
  <si>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</si>
  <si>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</si>
  <si>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</si>
  <si>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</si>
  <si>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</si>
  <si>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</si>
  <si>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</si>
  <si>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</si>
  <si>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</si>
  <si>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</si>
  <si>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</si>
  <si>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</si>
  <si>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</si>
  <si>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</si>
  <si>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</si>
  <si>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</si>
  <si>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</si>
  <si>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</si>
  <si>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</si>
  <si>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</si>
  <si>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</si>
  <si>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</si>
  <si>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</si>
  <si>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</si>
  <si>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</si>
  <si>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</si>
  <si>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</si>
  <si>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</si>
  <si>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</si>
  <si>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</si>
  <si>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</si>
  <si>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</si>
  <si>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</si>
  <si>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</si>
  <si>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</si>
  <si>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</si>
  <si>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</si>
  <si>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</si>
  <si>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</si>
  <si>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</si>
  <si>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</si>
  <si>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</si>
  <si>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</si>
  <si>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</si>
  <si>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</si>
  <si>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</si>
  <si>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</si>
  <si>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</si>
  <si>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</si>
  <si>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</si>
  <si>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</si>
  <si>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</si>
  <si>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</si>
  <si>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</si>
  <si>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</si>
  <si>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</si>
  <si>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</si>
  <si>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</si>
  <si>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</si>
  <si>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</si>
  <si>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</si>
  <si>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</si>
  <si>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</si>
  <si>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</si>
  <si>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</si>
  <si>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</si>
  <si>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</si>
  <si>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</si>
  <si>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</si>
  <si>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</si>
  <si>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</si>
  <si>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</si>
  <si>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</si>
  <si>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</si>
  <si>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</si>
  <si>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</si>
  <si>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</si>
  <si>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</si>
  <si>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</si>
  <si>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</si>
  <si>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</si>
  <si>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</si>
  <si>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</si>
  <si>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</si>
  <si>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</si>
  <si>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</si>
  <si>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</si>
  <si>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</si>
  <si>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</si>
  <si>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</si>
  <si>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</si>
  <si>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</si>
  <si>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</si>
  <si>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</si>
  <si>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</si>
  <si>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</si>
  <si>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</si>
  <si>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</si>
  <si>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</si>
  <si>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</si>
  <si>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</si>
  <si>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</si>
  <si>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</si>
  <si>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</si>
  <si>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</si>
  <si>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</si>
  <si>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</si>
  <si>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</si>
  <si>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</si>
  <si>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</si>
  <si>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</si>
  <si>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</si>
  <si>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</si>
  <si>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</si>
  <si>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</si>
  <si>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</si>
  <si>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</si>
  <si>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</si>
  <si>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</si>
  <si>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</si>
  <si>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</si>
  <si>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</si>
  <si>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</si>
  <si>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</si>
  <si>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</si>
  <si>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</si>
  <si>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</si>
  <si>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</si>
  <si>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</si>
  <si>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</si>
  <si>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</si>
  <si>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</si>
  <si>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</si>
  <si>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</si>
  <si>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</si>
  <si>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</si>
  <si>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</si>
  <si>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</si>
  <si>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</si>
  <si>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</si>
  <si>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</si>
  <si>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</si>
  <si>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</si>
  <si>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</si>
  <si>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</si>
  <si>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</si>
  <si>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</si>
  <si>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</si>
  <si>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</si>
  <si>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</si>
  <si>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</si>
  <si>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</si>
  <si>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</si>
  <si>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</si>
  <si>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</si>
  <si>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</si>
  <si>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</si>
  <si>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</si>
  <si>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</si>
  <si>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</si>
  <si>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</si>
  <si>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</si>
  <si>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</si>
  <si>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</si>
  <si>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</si>
  <si>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</si>
  <si>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</si>
  <si>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</si>
  <si>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</si>
  <si>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</si>
  <si>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</si>
  <si>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</si>
  <si>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</si>
  <si>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</si>
  <si>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</si>
  <si>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</si>
  <si>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</si>
  <si>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</si>
  <si>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</si>
  <si>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</si>
  <si>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</si>
  <si>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</si>
  <si>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</si>
  <si>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</si>
  <si>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</si>
  <si>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</si>
  <si>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</si>
  <si>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</si>
  <si>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</si>
  <si>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</si>
  <si>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</si>
  <si>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</si>
  <si>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</si>
  <si>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</si>
  <si>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</si>
  <si>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</si>
  <si>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</si>
  <si>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</si>
  <si>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</si>
  <si>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</si>
  <si>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</si>
  <si>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</si>
  <si>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</si>
  <si>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</si>
  <si>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</si>
  <si>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</si>
  <si>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</si>
  <si>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</si>
  <si>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</si>
  <si>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</si>
  <si>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</si>
  <si>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</si>
  <si>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</si>
  <si>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</si>
  <si>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</si>
  <si>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</si>
  <si>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</si>
  <si>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</si>
  <si>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</si>
  <si>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</si>
  <si>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</si>
  <si>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</si>
  <si>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</si>
  <si>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</si>
  <si>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</si>
  <si>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</si>
  <si>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</si>
  <si>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</si>
  <si>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</si>
  <si>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</si>
  <si>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</si>
  <si>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</si>
  <si>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</si>
  <si>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</si>
  <si>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</si>
  <si>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</si>
  <si>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</si>
  <si>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</si>
  <si>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</si>
  <si>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</si>
  <si>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</si>
  <si>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</si>
  <si>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</si>
  <si>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</si>
  <si>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</si>
  <si>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</si>
  <si>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</si>
  <si>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</si>
  <si>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</si>
  <si>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</si>
  <si>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</si>
  <si>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</si>
  <si>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</si>
  <si>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</si>
  <si>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</si>
  <si>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</si>
  <si>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</si>
  <si>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</si>
  <si>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</si>
  <si>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</si>
  <si>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</si>
  <si>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</si>
  <si>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</si>
  <si>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</si>
  <si>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</si>
  <si>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</si>
  <si>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</si>
  <si>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</si>
  <si>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</si>
  <si>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</si>
  <si>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</si>
  <si>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</si>
  <si>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</si>
  <si>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</si>
  <si>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</si>
  <si>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</si>
  <si>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</si>
  <si>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</si>
  <si>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</si>
  <si>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</si>
  <si>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</si>
  <si>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</si>
  <si>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</si>
  <si>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</si>
  <si>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</si>
  <si>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</si>
  <si>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</si>
  <si>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</si>
  <si>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</si>
  <si>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</si>
  <si>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</si>
  <si>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</si>
  <si>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</si>
  <si>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</si>
  <si>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</si>
  <si>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</si>
  <si>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</si>
  <si>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</si>
  <si>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</si>
  <si>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</si>
  <si>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</si>
  <si>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</si>
  <si>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</si>
  <si>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</si>
  <si>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</si>
  <si>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</si>
  <si>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</si>
  <si>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</si>
  <si>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</si>
  <si>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</si>
  <si>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</si>
  <si>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</si>
  <si>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</si>
  <si>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</si>
  <si>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</si>
  <si>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</si>
  <si>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</si>
  <si>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</si>
  <si>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</si>
  <si>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</si>
  <si>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</si>
  <si>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</si>
  <si>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</si>
  <si>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</si>
  <si>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</si>
  <si>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</si>
  <si>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</si>
  <si>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</si>
  <si>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</si>
  <si>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</si>
  <si>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</si>
  <si>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</si>
  <si>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</si>
  <si>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</si>
  <si>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</si>
  <si>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</si>
  <si>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</si>
  <si>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</si>
  <si>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</si>
  <si>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</si>
  <si>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</si>
  <si>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</si>
  <si>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</si>
  <si>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</si>
  <si>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</si>
  <si>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</si>
  <si>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</si>
  <si>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</si>
  <si>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</si>
  <si>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</si>
  <si>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</si>
  <si>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</si>
  <si>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</si>
  <si>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</si>
  <si>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</si>
  <si>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</si>
  <si>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</si>
  <si>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</si>
  <si>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</si>
  <si>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</si>
  <si>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</si>
  <si>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</si>
  <si>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</si>
  <si>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</si>
  <si>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</si>
  <si>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</si>
  <si>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</si>
  <si>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</si>
  <si>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</si>
  <si>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</si>
  <si>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</si>
  <si>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</si>
  <si>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</si>
  <si>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</si>
  <si>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</si>
  <si>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</si>
  <si>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</si>
  <si>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</si>
  <si>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</si>
  <si>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</si>
  <si>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</si>
  <si>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</si>
  <si>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</si>
  <si>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</si>
  <si>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</si>
  <si>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</si>
  <si>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</si>
  <si>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</si>
  <si>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</si>
  <si>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</si>
  <si>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</si>
  <si>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</si>
  <si>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</si>
  <si>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</si>
  <si>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</si>
  <si>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</si>
  <si>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</si>
  <si>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</si>
  <si>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</si>
  <si>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</si>
  <si>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</si>
  <si>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</si>
  <si>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</si>
  <si>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</si>
  <si>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</si>
  <si>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</si>
  <si>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</si>
  <si>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</si>
  <si>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</si>
  <si>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</si>
  <si>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</si>
  <si>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</si>
  <si>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</si>
  <si>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</si>
  <si>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</si>
  <si>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</si>
  <si>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</si>
  <si>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</si>
  <si>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</si>
  <si>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</si>
  <si>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</si>
  <si>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</si>
  <si>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</si>
  <si>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</si>
  <si>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</si>
  <si>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</si>
  <si>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</si>
  <si>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</si>
  <si>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</si>
  <si>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</si>
  <si>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</si>
  <si>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</si>
  <si>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</si>
  <si>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</si>
  <si>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</si>
  <si>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</si>
  <si>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</si>
  <si>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</si>
  <si>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</si>
  <si>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</si>
  <si>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</si>
  <si>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</si>
  <si>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</si>
  <si>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</si>
  <si>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</si>
  <si>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</si>
  <si>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</si>
  <si>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</si>
  <si>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</si>
  <si>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</si>
  <si>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</si>
  <si>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</si>
  <si>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</si>
  <si>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</si>
  <si>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</si>
  <si>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</si>
  <si>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</si>
  <si>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</si>
  <si>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</si>
  <si>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</si>
  <si>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</si>
  <si>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</si>
  <si>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</si>
  <si>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</si>
  <si>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</si>
  <si>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</si>
  <si>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</si>
  <si>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</si>
  <si>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</si>
  <si>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</si>
  <si>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</si>
  <si>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</si>
  <si>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</si>
  <si>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</si>
  <si>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</si>
  <si>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</si>
  <si>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</si>
  <si>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</si>
  <si>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</si>
  <si>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</si>
  <si>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</si>
  <si>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</si>
  <si>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</si>
  <si>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</si>
  <si>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</si>
  <si>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</si>
  <si>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</si>
  <si>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7486596 HOSPITAL REGIONAL DE BIGUACU HELMUTH NASS</t>
  </si>
  <si>
    <t xml:space="preserve">7847777 HOSPITAL JOAO SCHREIBER</t>
  </si>
  <si>
    <t xml:space="preserve">Total</t>
  </si>
  <si>
    <t xml:space="preserve">Bucomax 200</t>
  </si>
  <si>
    <t xml:space="preserve">Geral   250</t>
  </si>
  <si>
    <t xml:space="preserve">Geral   400</t>
  </si>
  <si>
    <t xml:space="preserve">Geral   500</t>
  </si>
  <si>
    <t xml:space="preserve">Gineco  250</t>
  </si>
  <si>
    <t xml:space="preserve">MULTS   500</t>
  </si>
  <si>
    <t xml:space="preserve">Neuro   500</t>
  </si>
  <si>
    <t xml:space="preserve">Neuro   000</t>
  </si>
  <si>
    <t xml:space="preserve">Oftalmo 150</t>
  </si>
  <si>
    <t xml:space="preserve">Ortop   500</t>
  </si>
  <si>
    <t xml:space="preserve">Orl/Cab 400</t>
  </si>
  <si>
    <t xml:space="preserve">Uro/Nef 250</t>
  </si>
  <si>
    <t xml:space="preserve">Vasc    300</t>
  </si>
  <si>
    <t xml:space="preserve">Buco 650,00</t>
  </si>
  <si>
    <t xml:space="preserve">Buco 656,68</t>
  </si>
  <si>
    <t xml:space="preserve">Geral 400,00</t>
  </si>
  <si>
    <t xml:space="preserve">Geral 500,00</t>
  </si>
  <si>
    <t xml:space="preserve">Geral 800,00</t>
  </si>
  <si>
    <t xml:space="preserve">Geral 2.500,00</t>
  </si>
  <si>
    <t xml:space="preserve">Gineco 400,00</t>
  </si>
  <si>
    <t xml:space="preserve">Gineco 500,00</t>
  </si>
  <si>
    <t xml:space="preserve">Gineco 800,00</t>
  </si>
  <si>
    <t xml:space="preserve">Mult 800,00</t>
  </si>
  <si>
    <t xml:space="preserve">Neuro 309,73</t>
  </si>
  <si>
    <t xml:space="preserve">Neuro 500,00</t>
  </si>
  <si>
    <t xml:space="preserve">Oftalmo 300,00</t>
  </si>
  <si>
    <t xml:space="preserve">Oftalmo 1.862,63</t>
  </si>
  <si>
    <t xml:space="preserve">Ortop 400,00</t>
  </si>
  <si>
    <t xml:space="preserve">Ortop 500,00</t>
  </si>
  <si>
    <t xml:space="preserve">Ortop 600,00</t>
  </si>
  <si>
    <t xml:space="preserve">Ortop 1.000,00</t>
  </si>
  <si>
    <t xml:space="preserve">Ortop 2.102,18</t>
  </si>
  <si>
    <t xml:space="preserve">Orl 400,00</t>
  </si>
  <si>
    <t xml:space="preserve">Orl 500,00</t>
  </si>
  <si>
    <t xml:space="preserve">Orl 600,00</t>
  </si>
  <si>
    <t xml:space="preserve">Uro 400,00</t>
  </si>
  <si>
    <t xml:space="preserve">Uro 500,00</t>
  </si>
  <si>
    <t xml:space="preserve">Uro 600,00</t>
  </si>
  <si>
    <t xml:space="preserve">Uro 800,00</t>
  </si>
  <si>
    <t xml:space="preserve">Vasc 500,00</t>
  </si>
  <si>
    <t xml:space="preserve">PM 0,00</t>
  </si>
  <si>
    <t xml:space="preserve">PM 652,38</t>
  </si>
  <si>
    <t xml:space="preserve">PM 576,49</t>
  </si>
  <si>
    <t xml:space="preserve">PM 524,20</t>
  </si>
  <si>
    <t xml:space="preserve">PM 427,11</t>
  </si>
  <si>
    <t xml:space="preserve">PM 374,84</t>
  </si>
  <si>
    <t xml:space="preserve">PM 328,34</t>
  </si>
  <si>
    <t xml:space="preserve">PM  14,52</t>
  </si>
  <si>
    <t xml:space="preserve">PM 248,34</t>
  </si>
  <si>
    <t xml:space="preserve">PM 248,33</t>
  </si>
  <si>
    <t xml:space="preserve">PM 243,03</t>
  </si>
  <si>
    <t xml:space="preserve">PM 241,89</t>
  </si>
  <si>
    <t xml:space="preserve">PM 232,58</t>
  </si>
  <si>
    <t xml:space="preserve">PM 193,43</t>
  </si>
  <si>
    <t xml:space="preserve">PM 184,35</t>
  </si>
  <si>
    <t xml:space="preserve">PM 180,88</t>
  </si>
  <si>
    <t xml:space="preserve">PM 170,60</t>
  </si>
  <si>
    <t xml:space="preserve">PM 162,78</t>
  </si>
  <si>
    <t xml:space="preserve">PM 152,54</t>
  </si>
  <si>
    <t xml:space="preserve">PM 151,82</t>
  </si>
  <si>
    <t xml:space="preserve">PM 139,93</t>
  </si>
  <si>
    <t xml:space="preserve">PM 127,46</t>
  </si>
  <si>
    <t xml:space="preserve">PM 123,25</t>
  </si>
  <si>
    <t xml:space="preserve">PM  84,06</t>
  </si>
  <si>
    <t xml:space="preserve">PM  65,01</t>
  </si>
  <si>
    <t xml:space="preserve">PM  61,13</t>
  </si>
  <si>
    <t xml:space="preserve">PM  56,34</t>
  </si>
  <si>
    <t xml:space="preserve">PM  50,28</t>
  </si>
  <si>
    <t xml:space="preserve">PM  44,19</t>
  </si>
  <si>
    <t xml:space="preserve">PM  43,19</t>
  </si>
  <si>
    <t xml:space="preserve">PM  36,10</t>
  </si>
  <si>
    <t xml:space="preserve">PM  31,97</t>
  </si>
  <si>
    <t xml:space="preserve">PM  27,57</t>
  </si>
  <si>
    <t xml:space="preserve">PM 800,00</t>
  </si>
  <si>
    <t xml:space="preserve">Munícipios-SC</t>
  </si>
  <si>
    <t xml:space="preserve">Geral MAC</t>
  </si>
  <si>
    <t xml:space="preserve">PPI</t>
  </si>
  <si>
    <t xml:space="preserve">Faixa Estadual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</si>
  <si>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</si>
  <si>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</si>
  <si>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</si>
  <si>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</si>
  <si>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</si>
  <si>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</si>
  <si>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</si>
  <si>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</si>
  <si>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</si>
  <si>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</si>
  <si>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</si>
  <si>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</si>
  <si>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Abril / 2023 – HOSPITALAR</t>
  </si>
  <si>
    <t xml:space="preserve">Encontro de Contas Programa Estadual de Redução das Filas de Cirurgias Eletivas – Gestão Plena – Competência Abril / 2023 – HOSPITALAR</t>
  </si>
  <si>
    <t xml:space="preserve">*Os dados podem sofrer alterações. Dados extraidos das bases SIH DATASUS/MS em 20 de Junho de 2023.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</si>
</sst>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DDDDDD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DBEEF4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4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W44" activeCellId="0" sqref="W44"/>
    </sheetView>
  </sheetViews>
  <sheetFormatPr defaultColWidth="8.7070312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3.19"/>
    <col collapsed="false" customWidth="true" hidden="false" outlineLevel="0" max="7" min="7" style="0" width="9.91"/>
    <col collapsed="false" customWidth="true" hidden="false" outlineLevel="0" max="8" min="8" style="0" width="11.52"/>
    <col collapsed="false" customWidth="true" hidden="false" outlineLevel="0" max="9" min="9" style="16" width="9.91"/>
    <col collapsed="false" customWidth="true" hidden="false" outlineLevel="0" max="10" min="10" style="0" width="6.42"/>
    <col collapsed="false" customWidth="true" hidden="false" outlineLevel="0" max="11" min="11" style="0" width="9.91"/>
    <col collapsed="false" customWidth="true" hidden="false" outlineLevel="0" max="12" min="12" style="0" width="6.42"/>
    <col collapsed="false" customWidth="true" hidden="false" outlineLevel="0" max="13" min="13" style="0" width="9.91"/>
    <col collapsed="false" customWidth="true" hidden="false" outlineLevel="0" max="15" min="15" style="0" width="9.91"/>
    <col collapsed="false" customWidth="true" hidden="false" outlineLevel="0" max="17" min="17" style="0" width="9.91"/>
    <col collapsed="false" customWidth="true" hidden="false" outlineLevel="0" max="18" min="18" style="0" width="14.88"/>
    <col collapsed="false" customWidth="true" hidden="false" outlineLevel="0" max="19" min="19" style="0" width="9.91"/>
    <col collapsed="false" customWidth="true" hidden="false" outlineLevel="0" max="21" min="21" style="0" width="9.91"/>
  </cols>
  <sheetData>
    <row r="1" customFormat="false" ht="12.8" hidden="false" customHeight="false" outlineLevel="0" collapsed="false">
      <c r="A1" s="17"/>
      <c r="B1" s="18" t="s">
        <v>2</v>
      </c>
      <c r="C1" s="19" t="s">
        <v>642</v>
      </c>
      <c r="D1" s="19" t="s">
        <v>643</v>
      </c>
      <c r="E1" s="19"/>
      <c r="F1" s="20" t="s">
        <v>644</v>
      </c>
      <c r="G1" s="20"/>
      <c r="H1" s="20" t="s">
        <v>645</v>
      </c>
      <c r="I1" s="20"/>
      <c r="J1" s="20" t="s">
        <v>646</v>
      </c>
      <c r="K1" s="20"/>
      <c r="L1" s="20" t="s">
        <v>647</v>
      </c>
      <c r="M1" s="20"/>
      <c r="N1" s="20" t="s">
        <v>648</v>
      </c>
      <c r="O1" s="20"/>
      <c r="P1" s="20" t="s">
        <v>649</v>
      </c>
      <c r="Q1" s="20"/>
      <c r="R1" s="20" t="s">
        <v>650</v>
      </c>
      <c r="S1" s="20"/>
      <c r="T1" s="19" t="s">
        <v>651</v>
      </c>
      <c r="U1" s="19"/>
      <c r="V1" s="19" t="s">
        <v>567</v>
      </c>
      <c r="W1" s="19"/>
    </row>
    <row r="2" customFormat="false" ht="12.8" hidden="false" customHeight="false" outlineLevel="0" collapsed="false">
      <c r="A2" s="17"/>
      <c r="B2" s="18"/>
      <c r="C2" s="17"/>
      <c r="D2" s="20" t="s">
        <v>652</v>
      </c>
      <c r="E2" s="20" t="s">
        <v>653</v>
      </c>
      <c r="F2" s="20" t="s">
        <v>652</v>
      </c>
      <c r="G2" s="20" t="s">
        <v>653</v>
      </c>
      <c r="H2" s="20" t="s">
        <v>652</v>
      </c>
      <c r="I2" s="20" t="s">
        <v>653</v>
      </c>
      <c r="J2" s="18" t="s">
        <v>652</v>
      </c>
      <c r="K2" s="18" t="s">
        <v>653</v>
      </c>
      <c r="L2" s="18" t="s">
        <v>652</v>
      </c>
      <c r="M2" s="18" t="s">
        <v>653</v>
      </c>
      <c r="N2" s="18" t="s">
        <v>652</v>
      </c>
      <c r="O2" s="18" t="s">
        <v>653</v>
      </c>
      <c r="P2" s="17" t="s">
        <v>652</v>
      </c>
      <c r="Q2" s="17" t="s">
        <v>653</v>
      </c>
      <c r="R2" s="17" t="s">
        <v>652</v>
      </c>
      <c r="S2" s="17" t="s">
        <v>653</v>
      </c>
      <c r="T2" s="17" t="s">
        <v>652</v>
      </c>
      <c r="U2" s="17" t="s">
        <v>653</v>
      </c>
      <c r="V2" s="17" t="s">
        <v>652</v>
      </c>
      <c r="W2" s="17" t="s">
        <v>653</v>
      </c>
    </row>
    <row r="3" customFormat="false" ht="12.8" hidden="false" customHeight="false" outlineLevel="0" collapsed="false">
      <c r="A3" s="17" t="str">
        <f aca="false">LEFT(B3,7)</f>
        <v>2303167</v>
      </c>
      <c r="B3" s="17" t="s">
        <v>555</v>
      </c>
      <c r="C3" s="17" t="str">
        <f aca="false">VLOOKUP(A3,bsih,4,0)</f>
        <v>420830 Itapema</v>
      </c>
      <c r="D3" s="17" t="n">
        <f aca="false">VLOOKUP(B3,Geralm,2,0)</f>
        <v>52</v>
      </c>
      <c r="E3" s="17" t="n">
        <f aca="false">VLOOKUP(B3,Geralm,3,0)</f>
        <v>33796.8</v>
      </c>
      <c r="F3" s="17"/>
      <c r="G3" s="20"/>
      <c r="H3" s="17" t="n">
        <f aca="false">VLOOKUP(B3,santa,2,0)</f>
        <v>52</v>
      </c>
      <c r="I3" s="17" t="n">
        <f aca="false">VLOOKUP(B3,santa,3,0)</f>
        <v>33796.8</v>
      </c>
      <c r="J3" s="17" t="n">
        <f aca="false">VLOOKUP(B3,pacsc,15,0)</f>
        <v>52</v>
      </c>
      <c r="K3" s="17" t="n">
        <f aca="false">VLOOKUP(B3,pacasc,15,0)</f>
        <v>19050</v>
      </c>
      <c r="L3" s="17" t="n">
        <f aca="false">VLOOKUP(B3,presc,29,0)</f>
        <v>52</v>
      </c>
      <c r="M3" s="17" t="n">
        <f aca="false">VLOOKUP(B3,preasc,29,0)</f>
        <v>33058.86</v>
      </c>
      <c r="N3" s="17" t="n">
        <f aca="false">VLOOKUP(B3,Geralf,2,0)</f>
        <v>55</v>
      </c>
      <c r="O3" s="17" t="n">
        <f aca="false">VLOOKUP(B3,Geralf,3,0)</f>
        <v>30288.26</v>
      </c>
      <c r="P3" s="17" t="n">
        <f aca="false">VLOOKUP(B3,minis,2,0)</f>
        <v>55</v>
      </c>
      <c r="Q3" s="17" t="n">
        <f aca="false">VLOOKUP(B3,minis,3,0)</f>
        <v>30288.26</v>
      </c>
      <c r="R3" s="17" t="n">
        <f aca="false">VLOOKUP(B3,pacms,10,0)</f>
        <v>55</v>
      </c>
      <c r="S3" s="17" t="n">
        <f aca="false">VLOOKUP(B3,pacams,10,0)</f>
        <v>15450</v>
      </c>
      <c r="T3" s="17" t="n">
        <f aca="false">VLOOKUP(B3,prems,36,0)</f>
        <v>55</v>
      </c>
      <c r="U3" s="17" t="n">
        <f aca="false">VLOOKUP(B3,preams,36,0)</f>
        <v>6517.93</v>
      </c>
      <c r="V3" s="17"/>
      <c r="W3" s="17"/>
    </row>
    <row r="4" customFormat="false" ht="12.8" hidden="false" customHeight="false" outlineLevel="0" collapsed="false">
      <c r="A4" s="17" t="str">
        <f aca="false">LEFT(B4,7)</f>
        <v>2303892</v>
      </c>
      <c r="B4" s="17" t="s">
        <v>80</v>
      </c>
      <c r="C4" s="17" t="str">
        <f aca="false">VLOOKUP(A4,bsih,4,0)</f>
        <v>420430 Concórdia</v>
      </c>
      <c r="D4" s="17" t="n">
        <f aca="false">VLOOKUP(B4,Geralm,2,0)</f>
        <v>13</v>
      </c>
      <c r="E4" s="17" t="n">
        <f aca="false">VLOOKUP(B4,Geralm,3,0)</f>
        <v>11474.21</v>
      </c>
      <c r="F4" s="17"/>
      <c r="G4" s="20"/>
      <c r="H4" s="17" t="n">
        <f aca="false">VLOOKUP(B4,santa,2,0)</f>
        <v>1</v>
      </c>
      <c r="I4" s="17" t="n">
        <f aca="false">VLOOKUP(B4,santa,3,0)</f>
        <v>328.34</v>
      </c>
      <c r="J4" s="17" t="n">
        <f aca="false">VLOOKUP(B4,pacsc,15,0)</f>
        <v>13</v>
      </c>
      <c r="K4" s="17" t="n">
        <f aca="false">VLOOKUP(B4,pacasc,15,0)</f>
        <v>5700</v>
      </c>
      <c r="L4" s="17" t="n">
        <f aca="false">VLOOKUP(B4,presc,29,0)</f>
        <v>13</v>
      </c>
      <c r="M4" s="17" t="n">
        <f aca="false">VLOOKUP(B4,preasc,29,0)</f>
        <v>9266.41</v>
      </c>
      <c r="N4" s="17" t="e">
        <f aca="false">VLOOKUP(B4,Geralf,2,0)</f>
        <v>#N/A</v>
      </c>
      <c r="O4" s="17" t="e">
        <f aca="false">VLOOKUP(B4,Geralf,3,0)</f>
        <v>#N/A</v>
      </c>
      <c r="P4" s="17" t="e">
        <f aca="false">VLOOKUP(B4,minis,2,0)</f>
        <v>#N/A</v>
      </c>
      <c r="Q4" s="17" t="e">
        <f aca="false">VLOOKUP(B4,minis,3,0)</f>
        <v>#N/A</v>
      </c>
      <c r="R4" s="17" t="e">
        <f aca="false">VLOOKUP(B4,pacms,10,0)</f>
        <v>#N/A</v>
      </c>
      <c r="S4" s="17" t="e">
        <f aca="false">VLOOKUP(B4,pacams,10,0)</f>
        <v>#N/A</v>
      </c>
      <c r="T4" s="17" t="e">
        <f aca="false">VLOOKUP(B4,prems,36,0)</f>
        <v>#N/A</v>
      </c>
      <c r="U4" s="17" t="e">
        <f aca="false">VLOOKUP(B4,preams,36,0)</f>
        <v>#N/A</v>
      </c>
      <c r="V4" s="17"/>
      <c r="W4" s="17"/>
    </row>
    <row r="5" customFormat="false" ht="12.8" hidden="false" customHeight="false" outlineLevel="0" collapsed="false">
      <c r="A5" s="17" t="str">
        <f aca="false">LEFT(B5,7)</f>
        <v>2304155</v>
      </c>
      <c r="B5" s="17" t="s">
        <v>84</v>
      </c>
      <c r="C5" s="17" t="str">
        <f aca="false">VLOOKUP(A5,bsih,4,0)</f>
        <v>421750 Seara</v>
      </c>
      <c r="D5" s="17" t="n">
        <f aca="false">VLOOKUP(B5,Geralm,2,0)</f>
        <v>14</v>
      </c>
      <c r="E5" s="17" t="n">
        <f aca="false">VLOOKUP(B5,Geralm,3,0)</f>
        <v>7733.3</v>
      </c>
      <c r="F5" s="17"/>
      <c r="G5" s="20"/>
      <c r="H5" s="17" t="n">
        <f aca="false">VLOOKUP(B5,santa,2,0)</f>
        <v>12</v>
      </c>
      <c r="I5" s="17" t="n">
        <f aca="false">VLOOKUP(B5,santa,3,0)</f>
        <v>5823.6</v>
      </c>
      <c r="J5" s="17" t="n">
        <f aca="false">VLOOKUP(B5,pacsc,15,0)</f>
        <v>14</v>
      </c>
      <c r="K5" s="17" t="n">
        <f aca="false">VLOOKUP(B5,pacasc,15,0)</f>
        <v>5450</v>
      </c>
      <c r="L5" s="17" t="n">
        <f aca="false">VLOOKUP(B5,presc,29,0)</f>
        <v>14</v>
      </c>
      <c r="M5" s="17" t="n">
        <f aca="false">VLOOKUP(B5,preasc,29,0)</f>
        <v>8600</v>
      </c>
      <c r="N5" s="17" t="n">
        <f aca="false">VLOOKUP(B5,Geralf,2,0)</f>
        <v>22</v>
      </c>
      <c r="O5" s="17" t="n">
        <f aca="false">VLOOKUP(B5,Geralf,3,0)</f>
        <v>19948.04</v>
      </c>
      <c r="P5" s="17" t="n">
        <f aca="false">VLOOKUP(B5,minis,2,0)</f>
        <v>22</v>
      </c>
      <c r="Q5" s="17" t="n">
        <f aca="false">VLOOKUP(B5,minis,3,0)</f>
        <v>19948.04</v>
      </c>
      <c r="R5" s="17" t="n">
        <f aca="false">VLOOKUP(B5,pacms,10,0)</f>
        <v>22</v>
      </c>
      <c r="S5" s="17" t="n">
        <f aca="false">VLOOKUP(B5,pacams,10,0)</f>
        <v>6350</v>
      </c>
      <c r="T5" s="17" t="n">
        <f aca="false">VLOOKUP(B5,prems,36,0)</f>
        <v>22</v>
      </c>
      <c r="U5" s="17" t="n">
        <f aca="false">VLOOKUP(B5,preams,36,0)</f>
        <v>2982.12</v>
      </c>
      <c r="V5" s="17"/>
      <c r="W5" s="17"/>
    </row>
    <row r="6" customFormat="false" ht="12.8" hidden="false" customHeight="false" outlineLevel="0" collapsed="false">
      <c r="A6" s="17" t="str">
        <f aca="false">LEFT(B6,7)</f>
        <v>2306336</v>
      </c>
      <c r="B6" s="17" t="s">
        <v>96</v>
      </c>
      <c r="C6" s="17" t="str">
        <f aca="false">VLOOKUP(A6,bsih,4,0)</f>
        <v>420890 Jaraguá do Sul</v>
      </c>
      <c r="D6" s="17" t="n">
        <f aca="false">VLOOKUP(B6,Geralm,2,0)</f>
        <v>149</v>
      </c>
      <c r="E6" s="17" t="n">
        <f aca="false">VLOOKUP(B6,Geralm,3,0)</f>
        <v>157288.22</v>
      </c>
      <c r="F6" s="17"/>
      <c r="G6" s="20"/>
      <c r="H6" s="17" t="n">
        <f aca="false">VLOOKUP(B6,santa,2,0)</f>
        <v>130</v>
      </c>
      <c r="I6" s="17" t="n">
        <f aca="false">VLOOKUP(B6,santa,3,0)</f>
        <v>124746.72</v>
      </c>
      <c r="J6" s="17" t="n">
        <f aca="false">VLOOKUP(B6,pacsc,15,0)</f>
        <v>149</v>
      </c>
      <c r="K6" s="17" t="n">
        <f aca="false">VLOOKUP(B6,pacasc,15,0)</f>
        <v>52050</v>
      </c>
      <c r="L6" s="17" t="n">
        <f aca="false">VLOOKUP(B6,presc,29,0)</f>
        <v>149</v>
      </c>
      <c r="M6" s="17" t="n">
        <f aca="false">VLOOKUP(B6,preasc,29,0)</f>
        <v>84400</v>
      </c>
      <c r="N6" s="17" t="e">
        <f aca="false">VLOOKUP(B6,Geralf,2,0)</f>
        <v>#N/A</v>
      </c>
      <c r="O6" s="17" t="e">
        <f aca="false">VLOOKUP(B6,Geralf,3,0)</f>
        <v>#N/A</v>
      </c>
      <c r="P6" s="17" t="e">
        <f aca="false">VLOOKUP(B6,minis,2,0)</f>
        <v>#N/A</v>
      </c>
      <c r="Q6" s="17" t="e">
        <f aca="false">VLOOKUP(B6,minis,3,0)</f>
        <v>#N/A</v>
      </c>
      <c r="R6" s="17" t="e">
        <f aca="false">VLOOKUP(B6,pacms,10,0)</f>
        <v>#N/A</v>
      </c>
      <c r="S6" s="17" t="e">
        <f aca="false">VLOOKUP(B6,pacams,10,0)</f>
        <v>#N/A</v>
      </c>
      <c r="T6" s="17" t="e">
        <f aca="false">VLOOKUP(B6,prems,36,0)</f>
        <v>#N/A</v>
      </c>
      <c r="U6" s="17" t="e">
        <f aca="false">VLOOKUP(B6,preams,36,0)</f>
        <v>#N/A</v>
      </c>
      <c r="V6" s="17"/>
      <c r="W6" s="17"/>
    </row>
    <row r="7" customFormat="false" ht="12.8" hidden="false" customHeight="false" outlineLevel="0" collapsed="false">
      <c r="A7" s="17" t="str">
        <f aca="false">LEFT(B7,7)</f>
        <v>2306344</v>
      </c>
      <c r="B7" s="17" t="s">
        <v>556</v>
      </c>
      <c r="C7" s="17" t="str">
        <f aca="false">VLOOKUP(A7,bsih,4,0)</f>
        <v>420890 Jaraguá do Sul</v>
      </c>
      <c r="D7" s="17" t="n">
        <f aca="false">VLOOKUP(B7,Geralm,2,0)</f>
        <v>111</v>
      </c>
      <c r="E7" s="17" t="n">
        <f aca="false">VLOOKUP(B7,Geralm,3,0)</f>
        <v>94403.88</v>
      </c>
      <c r="F7" s="17"/>
      <c r="G7" s="20"/>
      <c r="H7" s="17" t="n">
        <f aca="false">VLOOKUP(B7,santa,2,0)</f>
        <v>110</v>
      </c>
      <c r="I7" s="17" t="n">
        <f aca="false">VLOOKUP(B7,santa,3,0)</f>
        <v>91861.95</v>
      </c>
      <c r="J7" s="17" t="n">
        <f aca="false">VLOOKUP(B7,pacsc,15,0)</f>
        <v>111</v>
      </c>
      <c r="K7" s="17" t="n">
        <f aca="false">VLOOKUP(B7,pacasc,15,0)</f>
        <v>34550</v>
      </c>
      <c r="L7" s="17" t="n">
        <f aca="false">VLOOKUP(B7,presc,29,0)</f>
        <v>111</v>
      </c>
      <c r="M7" s="17" t="n">
        <f aca="false">VLOOKUP(B7,preasc,29,0)</f>
        <v>68192.12</v>
      </c>
      <c r="N7" s="17" t="n">
        <f aca="false">VLOOKUP(B7,Geralf,2,0)</f>
        <v>43</v>
      </c>
      <c r="O7" s="17" t="n">
        <f aca="false">VLOOKUP(B7,Geralf,3,0)</f>
        <v>33049.7</v>
      </c>
      <c r="P7" s="17" t="n">
        <f aca="false">VLOOKUP(B7,minis,2,0)</f>
        <v>43</v>
      </c>
      <c r="Q7" s="17" t="n">
        <f aca="false">VLOOKUP(B7,minis,3,0)</f>
        <v>33049.7</v>
      </c>
      <c r="R7" s="17" t="n">
        <f aca="false">VLOOKUP(B7,pacms,10,0)</f>
        <v>43</v>
      </c>
      <c r="S7" s="17" t="n">
        <f aca="false">VLOOKUP(B7,pacams,10,0)</f>
        <v>13450</v>
      </c>
      <c r="T7" s="17" t="n">
        <f aca="false">VLOOKUP(B7,prems,36,0)</f>
        <v>43</v>
      </c>
      <c r="U7" s="17" t="n">
        <f aca="false">VLOOKUP(B7,preams,36,0)</f>
        <v>11973.93</v>
      </c>
      <c r="V7" s="17"/>
      <c r="W7" s="17"/>
    </row>
    <row r="8" customFormat="false" ht="12.8" hidden="false" customHeight="false" outlineLevel="0" collapsed="false">
      <c r="A8" s="17" t="str">
        <f aca="false">LEFT(B8,7)</f>
        <v>2379627</v>
      </c>
      <c r="B8" s="17" t="s">
        <v>176</v>
      </c>
      <c r="C8" s="17" t="str">
        <f aca="false">VLOOKUP(A8,bsih,4,0)</f>
        <v>421480 Rio do Sul</v>
      </c>
      <c r="D8" s="17" t="n">
        <f aca="false">VLOOKUP(B8,Geralm,2,0)</f>
        <v>29</v>
      </c>
      <c r="E8" s="17" t="n">
        <f aca="false">VLOOKUP(B8,Geralm,3,0)</f>
        <v>33364.88</v>
      </c>
      <c r="F8" s="17"/>
      <c r="G8" s="20"/>
      <c r="H8" s="17" t="n">
        <f aca="false">VLOOKUP(B8,santa,2,0)</f>
        <v>7</v>
      </c>
      <c r="I8" s="17" t="n">
        <f aca="false">VLOOKUP(B8,santa,3,0)</f>
        <v>4327.42</v>
      </c>
      <c r="J8" s="17" t="n">
        <f aca="false">VLOOKUP(B8,pacsc,15,0)</f>
        <v>29</v>
      </c>
      <c r="K8" s="17" t="n">
        <f aca="false">VLOOKUP(B8,pacasc,15,0)</f>
        <v>9400</v>
      </c>
      <c r="L8" s="17" t="n">
        <f aca="false">VLOOKUP(B8,presc,29,0)</f>
        <v>29</v>
      </c>
      <c r="M8" s="17" t="n">
        <f aca="false">VLOOKUP(B8,preasc,29,0)</f>
        <v>17383.4</v>
      </c>
      <c r="N8" s="17" t="n">
        <f aca="false">VLOOKUP(B8,Geralf,2,0)</f>
        <v>12</v>
      </c>
      <c r="O8" s="17" t="n">
        <f aca="false">VLOOKUP(B8,Geralf,3,0)</f>
        <v>10120.6</v>
      </c>
      <c r="P8" s="17" t="n">
        <f aca="false">VLOOKUP(B8,minis,2,0)</f>
        <v>12</v>
      </c>
      <c r="Q8" s="17" t="n">
        <f aca="false">VLOOKUP(B8,minis,3,0)</f>
        <v>10120.6</v>
      </c>
      <c r="R8" s="17" t="n">
        <f aca="false">VLOOKUP(B8,pacms,10,0)</f>
        <v>12</v>
      </c>
      <c r="S8" s="17" t="n">
        <f aca="false">VLOOKUP(B8,pacams,10,0)</f>
        <v>3050</v>
      </c>
      <c r="T8" s="17" t="n">
        <f aca="false">VLOOKUP(B8,prems,36,0)</f>
        <v>12</v>
      </c>
      <c r="U8" s="17" t="n">
        <f aca="false">VLOOKUP(B8,preams,36,0)</f>
        <v>1518.73</v>
      </c>
      <c r="V8" s="17"/>
      <c r="W8" s="17"/>
    </row>
    <row r="9" customFormat="false" ht="12.8" hidden="false" customHeight="false" outlineLevel="0" collapsed="false">
      <c r="A9" s="17" t="str">
        <f aca="false">LEFT(B9,7)</f>
        <v>2418177</v>
      </c>
      <c r="B9" s="17" t="s">
        <v>557</v>
      </c>
      <c r="C9" s="17" t="str">
        <f aca="false">VLOOKUP(A9,bsih,4,0)</f>
        <v>421570 Santo Amaro da Imperatriz</v>
      </c>
      <c r="D9" s="17" t="n">
        <f aca="false">VLOOKUP(B9,Geralm,2,0)</f>
        <v>24</v>
      </c>
      <c r="E9" s="17" t="n">
        <f aca="false">VLOOKUP(B9,Geralm,3,0)</f>
        <v>45231.65</v>
      </c>
      <c r="F9" s="17"/>
      <c r="G9" s="20"/>
      <c r="H9" s="17" t="n">
        <f aca="false">VLOOKUP(B9,santa,2,0)</f>
        <v>8</v>
      </c>
      <c r="I9" s="17" t="n">
        <f aca="false">VLOOKUP(B9,santa,3,0)</f>
        <v>20019.74</v>
      </c>
      <c r="J9" s="17" t="n">
        <f aca="false">VLOOKUP(B9,pacsc,15,0)</f>
        <v>24</v>
      </c>
      <c r="K9" s="17" t="n">
        <f aca="false">VLOOKUP(B9,pacasc,15,0)</f>
        <v>11100</v>
      </c>
      <c r="L9" s="17" t="n">
        <f aca="false">VLOOKUP(B9,presc,29,0)</f>
        <v>24</v>
      </c>
      <c r="M9" s="17" t="n">
        <f aca="false">VLOOKUP(B9,preasc,29,0)</f>
        <v>17800</v>
      </c>
      <c r="N9" s="17" t="n">
        <f aca="false">VLOOKUP(B9,Geralf,2,0)</f>
        <v>115</v>
      </c>
      <c r="O9" s="17" t="n">
        <f aca="false">VLOOKUP(B9,Geralf,3,0)</f>
        <v>146156.53</v>
      </c>
      <c r="P9" s="17" t="n">
        <f aca="false">VLOOKUP(B9,minis,2,0)</f>
        <v>115</v>
      </c>
      <c r="Q9" s="17" t="n">
        <f aca="false">VLOOKUP(B9,minis,3,0)</f>
        <v>146156.53</v>
      </c>
      <c r="R9" s="17" t="n">
        <f aca="false">VLOOKUP(B9,pacms,10,0)</f>
        <v>115</v>
      </c>
      <c r="S9" s="17" t="n">
        <f aca="false">VLOOKUP(B9,pacams,10,0)</f>
        <v>46350</v>
      </c>
      <c r="T9" s="17" t="n">
        <f aca="false">VLOOKUP(B9,prems,36,0)</f>
        <v>115</v>
      </c>
      <c r="U9" s="17" t="n">
        <f aca="false">VLOOKUP(B9,preams,36,0)</f>
        <v>40683.42</v>
      </c>
      <c r="V9" s="17"/>
      <c r="W9" s="17"/>
    </row>
    <row r="10" customFormat="false" ht="12.8" hidden="false" customHeight="false" outlineLevel="0" collapsed="false">
      <c r="A10" s="17" t="str">
        <f aca="false">LEFT(B10,7)</f>
        <v>2418967</v>
      </c>
      <c r="B10" s="17" t="s">
        <v>558</v>
      </c>
      <c r="C10" s="17" t="str">
        <f aca="false">VLOOKUP(A10,bsih,4,0)</f>
        <v>421630 São João Batista</v>
      </c>
      <c r="D10" s="17" t="n">
        <f aca="false">VLOOKUP(B10,Geralm,2,0)</f>
        <v>14</v>
      </c>
      <c r="E10" s="17" t="n">
        <f aca="false">VLOOKUP(B10,Geralm,3,0)</f>
        <v>25572.93</v>
      </c>
      <c r="F10" s="17"/>
      <c r="G10" s="20"/>
      <c r="H10" s="17" t="n">
        <f aca="false">VLOOKUP(B10,santa,2,0)</f>
        <v>3</v>
      </c>
      <c r="I10" s="17" t="n">
        <f aca="false">VLOOKUP(B10,santa,3,0)</f>
        <v>9402.82</v>
      </c>
      <c r="J10" s="17" t="n">
        <f aca="false">VLOOKUP(B10,pacsc,15,0)</f>
        <v>14</v>
      </c>
      <c r="K10" s="17" t="n">
        <f aca="false">VLOOKUP(B10,pacasc,15,0)</f>
        <v>6250</v>
      </c>
      <c r="L10" s="17" t="n">
        <f aca="false">VLOOKUP(B10,presc,29,0)</f>
        <v>14</v>
      </c>
      <c r="M10" s="17" t="n">
        <f aca="false">VLOOKUP(B10,preasc,29,0)</f>
        <v>11904.36</v>
      </c>
      <c r="N10" s="17" t="n">
        <f aca="false">VLOOKUP(B10,Geralf,2,0)</f>
        <v>20</v>
      </c>
      <c r="O10" s="17" t="n">
        <f aca="false">VLOOKUP(B10,Geralf,3,0)</f>
        <v>54919.86</v>
      </c>
      <c r="P10" s="17" t="n">
        <f aca="false">VLOOKUP(B10,minis,2,0)</f>
        <v>20</v>
      </c>
      <c r="Q10" s="17" t="n">
        <f aca="false">VLOOKUP(B10,minis,3,0)</f>
        <v>54919.86</v>
      </c>
      <c r="R10" s="17" t="n">
        <f aca="false">VLOOKUP(B10,pacms,10,0)</f>
        <v>20</v>
      </c>
      <c r="S10" s="17" t="n">
        <f aca="false">VLOOKUP(B10,pacams,10,0)</f>
        <v>6750</v>
      </c>
      <c r="T10" s="17" t="n">
        <f aca="false">VLOOKUP(B10,prems,36,0)</f>
        <v>20</v>
      </c>
      <c r="U10" s="17" t="n">
        <f aca="false">VLOOKUP(B10,preams,36,0)</f>
        <v>4033.6</v>
      </c>
      <c r="V10" s="17"/>
      <c r="W10" s="17"/>
    </row>
    <row r="11" customFormat="false" ht="12.8" hidden="false" customHeight="false" outlineLevel="0" collapsed="false">
      <c r="A11" s="17" t="str">
        <f aca="false">LEFT(B11,7)</f>
        <v>2419653</v>
      </c>
      <c r="B11" s="17" t="s">
        <v>235</v>
      </c>
      <c r="C11" s="17" t="str">
        <f aca="false">VLOOKUP(A11,bsih,4,0)</f>
        <v>421900 Urussanga</v>
      </c>
      <c r="D11" s="17" t="n">
        <f aca="false">VLOOKUP(B11,Geralm,2,0)</f>
        <v>26</v>
      </c>
      <c r="E11" s="17" t="n">
        <f aca="false">VLOOKUP(B11,Geralm,3,0)</f>
        <v>14569.63</v>
      </c>
      <c r="F11" s="17"/>
      <c r="G11" s="20"/>
      <c r="H11" s="17" t="n">
        <f aca="false">VLOOKUP(B11,santa,2,0)</f>
        <v>24</v>
      </c>
      <c r="I11" s="17" t="n">
        <f aca="false">VLOOKUP(B11,santa,3,0)</f>
        <v>13658.59</v>
      </c>
      <c r="J11" s="17" t="n">
        <f aca="false">VLOOKUP(B11,pacsc,15,0)</f>
        <v>26</v>
      </c>
      <c r="K11" s="17" t="n">
        <f aca="false">VLOOKUP(B11,pacasc,15,0)</f>
        <v>12500</v>
      </c>
      <c r="L11" s="17" t="n">
        <f aca="false">VLOOKUP(B11,presc,29,0)</f>
        <v>26</v>
      </c>
      <c r="M11" s="17" t="n">
        <f aca="false">VLOOKUP(B11,preasc,29,0)</f>
        <v>11600</v>
      </c>
      <c r="N11" s="17" t="n">
        <f aca="false">VLOOKUP(B11,Geralf,2,0)</f>
        <v>40</v>
      </c>
      <c r="O11" s="17" t="n">
        <f aca="false">VLOOKUP(B11,Geralf,3,0)</f>
        <v>25833.95</v>
      </c>
      <c r="P11" s="17" t="n">
        <f aca="false">VLOOKUP(B11,minis,2,0)</f>
        <v>40</v>
      </c>
      <c r="Q11" s="17" t="n">
        <f aca="false">VLOOKUP(B11,minis,3,0)</f>
        <v>25833.95</v>
      </c>
      <c r="R11" s="17" t="n">
        <f aca="false">VLOOKUP(B11,pacms,10,0)</f>
        <v>40</v>
      </c>
      <c r="S11" s="17" t="n">
        <f aca="false">VLOOKUP(B11,pacams,10,0)</f>
        <v>16500</v>
      </c>
      <c r="T11" s="17" t="n">
        <f aca="false">VLOOKUP(B11,prems,36,0)</f>
        <v>40</v>
      </c>
      <c r="U11" s="17" t="n">
        <f aca="false">VLOOKUP(B11,preams,36,0)</f>
        <v>8602.3</v>
      </c>
      <c r="V11" s="17"/>
      <c r="W11" s="17"/>
    </row>
    <row r="12" customFormat="false" ht="12.8" hidden="false" customHeight="false" outlineLevel="0" collapsed="false">
      <c r="A12" s="17" t="str">
        <f aca="false">LEFT(B12,7)</f>
        <v>2436450</v>
      </c>
      <c r="B12" s="17" t="s">
        <v>241</v>
      </c>
      <c r="C12" s="17" t="str">
        <f aca="false">VLOOKUP(A12,bsih,4,0)</f>
        <v>420910 Joinville</v>
      </c>
      <c r="D12" s="17" t="n">
        <f aca="false">VLOOKUP(B12,Geralm,2,0)</f>
        <v>75</v>
      </c>
      <c r="E12" s="17" t="n">
        <f aca="false">VLOOKUP(B12,Geralm,3,0)</f>
        <v>78301.23</v>
      </c>
      <c r="F12" s="17"/>
      <c r="G12" s="20"/>
      <c r="H12" s="17" t="e">
        <f aca="false">VLOOKUP(B12,santa,2,0)</f>
        <v>#N/A</v>
      </c>
      <c r="I12" s="17" t="e">
        <f aca="false">VLOOKUP(B12,santa,3,0)</f>
        <v>#N/A</v>
      </c>
      <c r="J12" s="17" t="n">
        <f aca="false">VLOOKUP(B12,pacsc,15,0)</f>
        <v>75</v>
      </c>
      <c r="K12" s="17" t="n">
        <f aca="false">VLOOKUP(B12,pacasc,15,0)</f>
        <v>26200</v>
      </c>
      <c r="L12" s="17" t="n">
        <f aca="false">VLOOKUP(B12,presc,29,0)</f>
        <v>75</v>
      </c>
      <c r="M12" s="17" t="n">
        <f aca="false">VLOOKUP(B12,preasc,29,0)</f>
        <v>46500</v>
      </c>
      <c r="N12" s="17" t="e">
        <f aca="false">VLOOKUP(B12,Geralf,2,0)</f>
        <v>#N/A</v>
      </c>
      <c r="O12" s="17" t="e">
        <f aca="false">VLOOKUP(B12,Geralf,3,0)</f>
        <v>#N/A</v>
      </c>
      <c r="P12" s="17" t="e">
        <f aca="false">VLOOKUP(B12,minis,2,0)</f>
        <v>#N/A</v>
      </c>
      <c r="Q12" s="17" t="e">
        <f aca="false">VLOOKUP(B12,minis,3,0)</f>
        <v>#N/A</v>
      </c>
      <c r="R12" s="17" t="e">
        <f aca="false">VLOOKUP(B12,pacms,10,0)</f>
        <v>#N/A</v>
      </c>
      <c r="S12" s="17" t="e">
        <f aca="false">VLOOKUP(B12,pacams,10,0)</f>
        <v>#N/A</v>
      </c>
      <c r="T12" s="17" t="e">
        <f aca="false">VLOOKUP(B12,prems,36,0)</f>
        <v>#N/A</v>
      </c>
      <c r="U12" s="17" t="e">
        <f aca="false">VLOOKUP(B12,preams,36,0)</f>
        <v>#N/A</v>
      </c>
      <c r="V12" s="17"/>
      <c r="W12" s="17"/>
    </row>
    <row r="13" customFormat="false" ht="12.8" hidden="false" customHeight="false" outlineLevel="0" collapsed="false">
      <c r="A13" s="17" t="str">
        <f aca="false">LEFT(B13,7)</f>
        <v>2436469</v>
      </c>
      <c r="B13" s="17" t="s">
        <v>245</v>
      </c>
      <c r="C13" s="17" t="str">
        <f aca="false">VLOOKUP(A13,bsih,4,0)</f>
        <v>420910 Joinville</v>
      </c>
      <c r="D13" s="17" t="n">
        <f aca="false">VLOOKUP(B13,Geralm,2,0)</f>
        <v>66</v>
      </c>
      <c r="E13" s="17" t="n">
        <f aca="false">VLOOKUP(B13,Geralm,3,0)</f>
        <v>58373.03</v>
      </c>
      <c r="F13" s="17"/>
      <c r="G13" s="20"/>
      <c r="H13" s="17" t="e">
        <f aca="false">VLOOKUP(B13,santa,2,0)</f>
        <v>#N/A</v>
      </c>
      <c r="I13" s="17" t="e">
        <f aca="false">VLOOKUP(B13,santa,3,0)</f>
        <v>#N/A</v>
      </c>
      <c r="J13" s="17" t="n">
        <f aca="false">VLOOKUP(B13,pacsc,15,0)</f>
        <v>66</v>
      </c>
      <c r="K13" s="17" t="n">
        <f aca="false">VLOOKUP(B13,pacasc,15,0)</f>
        <v>24800</v>
      </c>
      <c r="L13" s="17" t="n">
        <f aca="false">VLOOKUP(B13,presc,29,0)</f>
        <v>66</v>
      </c>
      <c r="M13" s="17" t="n">
        <f aca="false">VLOOKUP(B13,preasc,29,0)</f>
        <v>36100</v>
      </c>
      <c r="N13" s="17" t="e">
        <f aca="false">VLOOKUP(B13,Geralf,2,0)</f>
        <v>#N/A</v>
      </c>
      <c r="O13" s="17" t="e">
        <f aca="false">VLOOKUP(B13,Geralf,3,0)</f>
        <v>#N/A</v>
      </c>
      <c r="P13" s="17" t="e">
        <f aca="false">VLOOKUP(B13,minis,2,0)</f>
        <v>#N/A</v>
      </c>
      <c r="Q13" s="17" t="e">
        <f aca="false">VLOOKUP(B13,minis,3,0)</f>
        <v>#N/A</v>
      </c>
      <c r="R13" s="17" t="e">
        <f aca="false">VLOOKUP(B13,pacms,10,0)</f>
        <v>#N/A</v>
      </c>
      <c r="S13" s="17" t="e">
        <f aca="false">VLOOKUP(B13,pacams,10,0)</f>
        <v>#N/A</v>
      </c>
      <c r="T13" s="17" t="e">
        <f aca="false">VLOOKUP(B13,prems,36,0)</f>
        <v>#N/A</v>
      </c>
      <c r="U13" s="17" t="e">
        <f aca="false">VLOOKUP(B13,preams,36,0)</f>
        <v>#N/A</v>
      </c>
      <c r="V13" s="17"/>
      <c r="W13" s="17"/>
    </row>
    <row r="14" customFormat="false" ht="12.8" hidden="false" customHeight="false" outlineLevel="0" collapsed="false">
      <c r="A14" s="17" t="str">
        <f aca="false">LEFT(B14,7)</f>
        <v>2436477</v>
      </c>
      <c r="B14" s="17" t="s">
        <v>247</v>
      </c>
      <c r="C14" s="17" t="str">
        <f aca="false">VLOOKUP(A14,bsih,4,0)</f>
        <v>420910 Joinville</v>
      </c>
      <c r="D14" s="17" t="n">
        <f aca="false">VLOOKUP(B14,Geralm,2,0)</f>
        <v>1</v>
      </c>
      <c r="E14" s="17" t="n">
        <f aca="false">VLOOKUP(B14,Geralm,3,0)</f>
        <v>547.89</v>
      </c>
      <c r="F14" s="17"/>
      <c r="G14" s="20"/>
      <c r="H14" s="17" t="e">
        <f aca="false">VLOOKUP(B14,santa,2,0)</f>
        <v>#N/A</v>
      </c>
      <c r="I14" s="17" t="e">
        <f aca="false">VLOOKUP(B14,santa,3,0)</f>
        <v>#N/A</v>
      </c>
      <c r="J14" s="17" t="n">
        <f aca="false">VLOOKUP(B14,pacsc,15,0)</f>
        <v>1</v>
      </c>
      <c r="K14" s="17" t="n">
        <f aca="false">VLOOKUP(B14,pacasc,15,0)</f>
        <v>250</v>
      </c>
      <c r="L14" s="17" t="n">
        <f aca="false">VLOOKUP(B14,presc,29,0)</f>
        <v>1</v>
      </c>
      <c r="M14" s="17" t="n">
        <f aca="false">VLOOKUP(B14,preasc,29,0)</f>
        <v>500</v>
      </c>
      <c r="N14" s="17" t="e">
        <f aca="false">VLOOKUP(B14,Geralf,2,0)</f>
        <v>#N/A</v>
      </c>
      <c r="O14" s="17" t="e">
        <f aca="false">VLOOKUP(B14,Geralf,3,0)</f>
        <v>#N/A</v>
      </c>
      <c r="P14" s="17" t="e">
        <f aca="false">VLOOKUP(B14,minis,2,0)</f>
        <v>#N/A</v>
      </c>
      <c r="Q14" s="17" t="e">
        <f aca="false">VLOOKUP(B14,minis,3,0)</f>
        <v>#N/A</v>
      </c>
      <c r="R14" s="17" t="e">
        <f aca="false">VLOOKUP(B14,pacms,10,0)</f>
        <v>#N/A</v>
      </c>
      <c r="S14" s="17" t="e">
        <f aca="false">VLOOKUP(B14,pacams,10,0)</f>
        <v>#N/A</v>
      </c>
      <c r="T14" s="17" t="e">
        <f aca="false">VLOOKUP(B14,prems,36,0)</f>
        <v>#N/A</v>
      </c>
      <c r="U14" s="17" t="e">
        <f aca="false">VLOOKUP(B14,preams,36,0)</f>
        <v>#N/A</v>
      </c>
      <c r="V14" s="17"/>
      <c r="W14" s="17"/>
    </row>
    <row r="15" customFormat="false" ht="12.8" hidden="false" customHeight="false" outlineLevel="0" collapsed="false">
      <c r="A15" s="17" t="str">
        <f aca="false">LEFT(B15,7)</f>
        <v>2490935</v>
      </c>
      <c r="B15" s="17" t="s">
        <v>249</v>
      </c>
      <c r="C15" s="17" t="str">
        <f aca="false">VLOOKUP(A15,bsih,4,0)</f>
        <v>421830 Três Barras</v>
      </c>
      <c r="D15" s="17" t="n">
        <f aca="false">VLOOKUP(B15,Geralm,2,0)</f>
        <v>15</v>
      </c>
      <c r="E15" s="17" t="n">
        <f aca="false">VLOOKUP(B15,Geralm,3,0)</f>
        <v>11588.58</v>
      </c>
      <c r="F15" s="17"/>
      <c r="G15" s="20"/>
      <c r="H15" s="17" t="n">
        <f aca="false">VLOOKUP(B15,santa,2,0)</f>
        <v>15</v>
      </c>
      <c r="I15" s="17" t="n">
        <f aca="false">VLOOKUP(B15,santa,3,0)</f>
        <v>11588.58</v>
      </c>
      <c r="J15" s="17" t="n">
        <f aca="false">VLOOKUP(B15,pacsc,15,0)</f>
        <v>15</v>
      </c>
      <c r="K15" s="17" t="n">
        <f aca="false">VLOOKUP(B15,pacasc,15,0)</f>
        <v>3800</v>
      </c>
      <c r="L15" s="17" t="n">
        <f aca="false">VLOOKUP(B15,presc,29,0)</f>
        <v>15</v>
      </c>
      <c r="M15" s="17" t="n">
        <f aca="false">VLOOKUP(B15,preasc,29,0)</f>
        <v>7400</v>
      </c>
      <c r="N15" s="17" t="n">
        <f aca="false">VLOOKUP(B15,Geralf,2,0)</f>
        <v>24</v>
      </c>
      <c r="O15" s="17" t="n">
        <f aca="false">VLOOKUP(B15,Geralf,3,0)</f>
        <v>19422.69</v>
      </c>
      <c r="P15" s="17" t="n">
        <f aca="false">VLOOKUP(B15,minis,2,0)</f>
        <v>24</v>
      </c>
      <c r="Q15" s="17" t="n">
        <f aca="false">VLOOKUP(B15,minis,3,0)</f>
        <v>19422.69</v>
      </c>
      <c r="R15" s="17" t="n">
        <f aca="false">VLOOKUP(B15,pacms,10,0)</f>
        <v>24</v>
      </c>
      <c r="S15" s="17" t="n">
        <f aca="false">VLOOKUP(B15,pacams,10,0)</f>
        <v>6600</v>
      </c>
      <c r="T15" s="17" t="n">
        <f aca="false">VLOOKUP(B15,prems,36,0)</f>
        <v>24</v>
      </c>
      <c r="U15" s="17" t="n">
        <f aca="false">VLOOKUP(B15,preams,36,0)</f>
        <v>2206.37</v>
      </c>
      <c r="V15" s="17"/>
      <c r="W15" s="17"/>
    </row>
    <row r="16" customFormat="false" ht="12.8" hidden="false" customHeight="false" outlineLevel="0" collapsed="false">
      <c r="A16" s="17" t="str">
        <f aca="false">LEFT(B16,7)</f>
        <v>2491249</v>
      </c>
      <c r="B16" s="17" t="s">
        <v>252</v>
      </c>
      <c r="C16" s="17" t="str">
        <f aca="false">VLOOKUP(A16,bsih,4,0)</f>
        <v>420380 Canoinhas</v>
      </c>
      <c r="D16" s="17" t="n">
        <f aca="false">VLOOKUP(B16,Geralm,2,0)</f>
        <v>25</v>
      </c>
      <c r="E16" s="17" t="n">
        <f aca="false">VLOOKUP(B16,Geralm,3,0)</f>
        <v>20562.46</v>
      </c>
      <c r="F16" s="17"/>
      <c r="G16" s="20"/>
      <c r="H16" s="17" t="n">
        <f aca="false">VLOOKUP(B16,santa,2,0)</f>
        <v>25</v>
      </c>
      <c r="I16" s="17" t="n">
        <f aca="false">VLOOKUP(B16,santa,3,0)</f>
        <v>20562.46</v>
      </c>
      <c r="J16" s="17" t="n">
        <f aca="false">VLOOKUP(B16,pacsc,15,0)</f>
        <v>25</v>
      </c>
      <c r="K16" s="17" t="n">
        <f aca="false">VLOOKUP(B16,pacasc,15,0)</f>
        <v>6950</v>
      </c>
      <c r="L16" s="17" t="n">
        <f aca="false">VLOOKUP(B16,presc,29,0)</f>
        <v>25</v>
      </c>
      <c r="M16" s="17" t="n">
        <f aca="false">VLOOKUP(B16,preasc,29,0)</f>
        <v>12956.68</v>
      </c>
      <c r="N16" s="17" t="n">
        <f aca="false">VLOOKUP(B16,Geralf,2,0)</f>
        <v>24</v>
      </c>
      <c r="O16" s="17" t="n">
        <f aca="false">VLOOKUP(B16,Geralf,3,0)</f>
        <v>10255.52</v>
      </c>
      <c r="P16" s="17" t="n">
        <f aca="false">VLOOKUP(B16,minis,2,0)</f>
        <v>24</v>
      </c>
      <c r="Q16" s="17" t="n">
        <f aca="false">VLOOKUP(B16,minis,3,0)</f>
        <v>10255.52</v>
      </c>
      <c r="R16" s="17" t="n">
        <f aca="false">VLOOKUP(B16,pacms,10,0)</f>
        <v>24</v>
      </c>
      <c r="S16" s="17" t="n">
        <f aca="false">VLOOKUP(B16,pacams,10,0)</f>
        <v>6000</v>
      </c>
      <c r="T16" s="17" t="n">
        <f aca="false">VLOOKUP(B16,prems,36,0)</f>
        <v>24</v>
      </c>
      <c r="U16" s="17" t="n">
        <f aca="false">VLOOKUP(B16,preams,36,0)</f>
        <v>1874.9</v>
      </c>
      <c r="V16" s="17"/>
      <c r="W16" s="17"/>
    </row>
    <row r="17" customFormat="false" ht="12.8" hidden="false" customHeight="false" outlineLevel="0" collapsed="false">
      <c r="A17" s="17" t="str">
        <f aca="false">LEFT(B17,7)</f>
        <v>2504316</v>
      </c>
      <c r="B17" s="17" t="s">
        <v>559</v>
      </c>
      <c r="C17" s="17" t="str">
        <f aca="false">VLOOKUP(A17,bsih,4,0)</f>
        <v>420930 Lages</v>
      </c>
      <c r="D17" s="17" t="n">
        <f aca="false">VLOOKUP(B17,Geralm,2,0)</f>
        <v>4</v>
      </c>
      <c r="E17" s="17" t="n">
        <f aca="false">VLOOKUP(B17,Geralm,3,0)</f>
        <v>8659.75</v>
      </c>
      <c r="F17" s="17"/>
      <c r="G17" s="20"/>
      <c r="H17" s="17" t="n">
        <f aca="false">VLOOKUP(B17,santa,2,0)</f>
        <v>1</v>
      </c>
      <c r="I17" s="17" t="n">
        <f aca="false">VLOOKUP(B17,santa,3,0)</f>
        <v>225.16</v>
      </c>
      <c r="J17" s="17" t="n">
        <f aca="false">VLOOKUP(B17,pacsc,15,0)</f>
        <v>4</v>
      </c>
      <c r="K17" s="17" t="n">
        <f aca="false">VLOOKUP(B17,pacasc,15,0)</f>
        <v>1650</v>
      </c>
      <c r="L17" s="17" t="n">
        <f aca="false">VLOOKUP(B17,presc,29,0)</f>
        <v>4</v>
      </c>
      <c r="M17" s="17" t="n">
        <f aca="false">VLOOKUP(B17,preasc,29,0)</f>
        <v>2400</v>
      </c>
      <c r="N17" s="17" t="e">
        <f aca="false">VLOOKUP(B17,Geralf,2,0)</f>
        <v>#N/A</v>
      </c>
      <c r="O17" s="17" t="e">
        <f aca="false">VLOOKUP(B17,Geralf,3,0)</f>
        <v>#N/A</v>
      </c>
      <c r="P17" s="17" t="e">
        <f aca="false">VLOOKUP(B17,minis,2,0)</f>
        <v>#N/A</v>
      </c>
      <c r="Q17" s="17" t="e">
        <f aca="false">VLOOKUP(B17,minis,3,0)</f>
        <v>#N/A</v>
      </c>
      <c r="R17" s="17" t="e">
        <f aca="false">VLOOKUP(B17,pacms,10,0)</f>
        <v>#N/A</v>
      </c>
      <c r="S17" s="17" t="e">
        <f aca="false">VLOOKUP(B17,pacams,10,0)</f>
        <v>#N/A</v>
      </c>
      <c r="T17" s="17" t="e">
        <f aca="false">VLOOKUP(B17,prems,36,0)</f>
        <v>#N/A</v>
      </c>
      <c r="U17" s="17" t="e">
        <f aca="false">VLOOKUP(B17,preams,36,0)</f>
        <v>#N/A</v>
      </c>
      <c r="V17" s="17"/>
      <c r="W17" s="17"/>
    </row>
    <row r="18" customFormat="false" ht="12.8" hidden="false" customHeight="false" outlineLevel="0" collapsed="false">
      <c r="A18" s="17" t="str">
        <f aca="false">LEFT(B18,7)</f>
        <v>2504332</v>
      </c>
      <c r="B18" s="17" t="s">
        <v>560</v>
      </c>
      <c r="C18" s="17" t="str">
        <f aca="false">VLOOKUP(A18,bsih,4,0)</f>
        <v>420930 Lages</v>
      </c>
      <c r="D18" s="17" t="n">
        <f aca="false">VLOOKUP(B18,Geralm,2,0)</f>
        <v>42</v>
      </c>
      <c r="E18" s="17" t="n">
        <f aca="false">VLOOKUP(B18,Geralm,3,0)</f>
        <v>26090.73</v>
      </c>
      <c r="F18" s="17"/>
      <c r="G18" s="20"/>
      <c r="H18" s="17" t="n">
        <f aca="false">VLOOKUP(B18,santa,2,0)</f>
        <v>7</v>
      </c>
      <c r="I18" s="17" t="n">
        <f aca="false">VLOOKUP(B18,santa,3,0)</f>
        <v>3814.7</v>
      </c>
      <c r="J18" s="17" t="n">
        <f aca="false">VLOOKUP(B18,pacsc,15,0)</f>
        <v>42</v>
      </c>
      <c r="K18" s="17" t="n">
        <f aca="false">VLOOKUP(B18,pacasc,15,0)</f>
        <v>11650</v>
      </c>
      <c r="L18" s="17" t="n">
        <f aca="false">VLOOKUP(B18,presc,29,0)</f>
        <v>42</v>
      </c>
      <c r="M18" s="17" t="n">
        <f aca="false">VLOOKUP(B18,preasc,29,0)</f>
        <v>20800</v>
      </c>
      <c r="N18" s="17" t="e">
        <f aca="false">VLOOKUP(B18,Geralf,2,0)</f>
        <v>#N/A</v>
      </c>
      <c r="O18" s="17" t="e">
        <f aca="false">VLOOKUP(B18,Geralf,3,0)</f>
        <v>#N/A</v>
      </c>
      <c r="P18" s="17" t="e">
        <f aca="false">VLOOKUP(B18,minis,2,0)</f>
        <v>#N/A</v>
      </c>
      <c r="Q18" s="17" t="e">
        <f aca="false">VLOOKUP(B18,minis,3,0)</f>
        <v>#N/A</v>
      </c>
      <c r="R18" s="17" t="e">
        <f aca="false">VLOOKUP(B18,pacms,10,0)</f>
        <v>#N/A</v>
      </c>
      <c r="S18" s="17" t="e">
        <f aca="false">VLOOKUP(B18,pacams,10,0)</f>
        <v>#N/A</v>
      </c>
      <c r="T18" s="17" t="e">
        <f aca="false">VLOOKUP(B18,prems,36,0)</f>
        <v>#N/A</v>
      </c>
      <c r="U18" s="17" t="e">
        <f aca="false">VLOOKUP(B18,preams,36,0)</f>
        <v>#N/A</v>
      </c>
      <c r="V18" s="17"/>
      <c r="W18" s="17"/>
    </row>
    <row r="19" customFormat="false" ht="12.8" hidden="false" customHeight="false" outlineLevel="0" collapsed="false">
      <c r="A19" s="17" t="str">
        <f aca="false">LEFT(B19,7)</f>
        <v>2521296</v>
      </c>
      <c r="B19" s="17" t="s">
        <v>273</v>
      </c>
      <c r="C19" s="17" t="str">
        <f aca="false">VLOOKUP(A19,bsih,4,0)</f>
        <v>420910 Joinville</v>
      </c>
      <c r="D19" s="17" t="n">
        <f aca="false">VLOOKUP(B19,Geralm,2,0)</f>
        <v>275</v>
      </c>
      <c r="E19" s="17" t="n">
        <f aca="false">VLOOKUP(B19,Geralm,3,0)</f>
        <v>366024.57</v>
      </c>
      <c r="F19" s="17"/>
      <c r="G19" s="20"/>
      <c r="H19" s="17" t="n">
        <f aca="false">VLOOKUP(B19,santa,2,0)</f>
        <v>185</v>
      </c>
      <c r="I19" s="17" t="n">
        <f aca="false">VLOOKUP(B19,santa,3,0)</f>
        <v>282602.72</v>
      </c>
      <c r="J19" s="17" t="n">
        <f aca="false">VLOOKUP(B19,pacsc,15,0)</f>
        <v>275</v>
      </c>
      <c r="K19" s="17" t="n">
        <f aca="false">VLOOKUP(B19,pacasc,15,0)</f>
        <v>119800</v>
      </c>
      <c r="L19" s="17" t="n">
        <f aca="false">VLOOKUP(B19,presc,29,0)</f>
        <v>275</v>
      </c>
      <c r="M19" s="17" t="n">
        <f aca="false">VLOOKUP(B19,preasc,29,0)</f>
        <v>204766.52</v>
      </c>
      <c r="N19" s="17" t="n">
        <f aca="false">VLOOKUP(B19,Geralf,2,0)</f>
        <v>99</v>
      </c>
      <c r="O19" s="17" t="n">
        <f aca="false">VLOOKUP(B19,Geralf,3,0)</f>
        <v>223735.28</v>
      </c>
      <c r="P19" s="17" t="n">
        <f aca="false">VLOOKUP(B19,minis,2,0)</f>
        <v>99</v>
      </c>
      <c r="Q19" s="17" t="n">
        <f aca="false">VLOOKUP(B19,minis,3,0)</f>
        <v>223735.28</v>
      </c>
      <c r="R19" s="17" t="n">
        <f aca="false">VLOOKUP(B19,pacms,10,0)</f>
        <v>99</v>
      </c>
      <c r="S19" s="17" t="n">
        <f aca="false">VLOOKUP(B19,pacams,10,0)</f>
        <v>42750</v>
      </c>
      <c r="T19" s="17" t="n">
        <f aca="false">VLOOKUP(B19,prems,36,0)</f>
        <v>99</v>
      </c>
      <c r="U19" s="17" t="n">
        <f aca="false">VLOOKUP(B19,preams,36,0)</f>
        <v>53345.09</v>
      </c>
      <c r="V19" s="17"/>
      <c r="W19" s="17"/>
    </row>
    <row r="20" customFormat="false" ht="12.8" hidden="false" customHeight="false" outlineLevel="0" collapsed="false">
      <c r="A20" s="17" t="str">
        <f aca="false">LEFT(B20,7)</f>
        <v>2521695</v>
      </c>
      <c r="B20" s="17" t="s">
        <v>279</v>
      </c>
      <c r="C20" s="17" t="str">
        <f aca="false">VLOOKUP(A20,bsih,4,0)</f>
        <v>421500 Rio Negrinho</v>
      </c>
      <c r="D20" s="17" t="n">
        <f aca="false">VLOOKUP(B20,Geralm,2,0)</f>
        <v>15</v>
      </c>
      <c r="E20" s="17" t="n">
        <f aca="false">VLOOKUP(B20,Geralm,3,0)</f>
        <v>8987.52</v>
      </c>
      <c r="F20" s="17"/>
      <c r="G20" s="20"/>
      <c r="H20" s="17" t="n">
        <f aca="false">VLOOKUP(B20,santa,2,0)</f>
        <v>15</v>
      </c>
      <c r="I20" s="17" t="n">
        <f aca="false">VLOOKUP(B20,santa,3,0)</f>
        <v>8987.52</v>
      </c>
      <c r="J20" s="17" t="n">
        <f aca="false">VLOOKUP(B20,pacsc,15,0)</f>
        <v>15</v>
      </c>
      <c r="K20" s="17" t="n">
        <f aca="false">VLOOKUP(B20,pacasc,15,0)</f>
        <v>4000</v>
      </c>
      <c r="L20" s="17" t="n">
        <f aca="false">VLOOKUP(B20,presc,29,0)</f>
        <v>15</v>
      </c>
      <c r="M20" s="17" t="n">
        <f aca="false">VLOOKUP(B20,preasc,29,0)</f>
        <v>7300</v>
      </c>
      <c r="N20" s="17" t="n">
        <f aca="false">VLOOKUP(B20,Geralf,2,0)</f>
        <v>9</v>
      </c>
      <c r="O20" s="17" t="n">
        <f aca="false">VLOOKUP(B20,Geralf,3,0)</f>
        <v>6773.24</v>
      </c>
      <c r="P20" s="17" t="n">
        <f aca="false">VLOOKUP(B20,minis,2,0)</f>
        <v>9</v>
      </c>
      <c r="Q20" s="17" t="n">
        <f aca="false">VLOOKUP(B20,minis,3,0)</f>
        <v>6773.24</v>
      </c>
      <c r="R20" s="17" t="n">
        <f aca="false">VLOOKUP(B20,pacms,10,0)</f>
        <v>9</v>
      </c>
      <c r="S20" s="17" t="n">
        <f aca="false">VLOOKUP(B20,pacams,10,0)</f>
        <v>2250</v>
      </c>
      <c r="T20" s="17" t="n">
        <f aca="false">VLOOKUP(B20,prems,36,0)</f>
        <v>9</v>
      </c>
      <c r="U20" s="17" t="n">
        <f aca="false">VLOOKUP(B20,preams,36,0)</f>
        <v>183.39</v>
      </c>
      <c r="V20" s="17"/>
      <c r="W20" s="17"/>
    </row>
    <row r="21" customFormat="false" ht="12.8" hidden="false" customHeight="false" outlineLevel="0" collapsed="false">
      <c r="A21" s="17" t="str">
        <f aca="false">LEFT(B21,7)</f>
        <v>2521792</v>
      </c>
      <c r="B21" s="17" t="s">
        <v>282</v>
      </c>
      <c r="C21" s="17" t="str">
        <f aca="false">VLOOKUP(A21,bsih,4,0)</f>
        <v>421580 São Bento do Sul</v>
      </c>
      <c r="D21" s="17" t="n">
        <f aca="false">VLOOKUP(B21,Geralm,2,0)</f>
        <v>34</v>
      </c>
      <c r="E21" s="17" t="n">
        <f aca="false">VLOOKUP(B21,Geralm,3,0)</f>
        <v>26553.07</v>
      </c>
      <c r="F21" s="17"/>
      <c r="G21" s="20"/>
      <c r="H21" s="17" t="n">
        <f aca="false">VLOOKUP(B21,santa,2,0)</f>
        <v>22</v>
      </c>
      <c r="I21" s="17" t="n">
        <f aca="false">VLOOKUP(B21,santa,3,0)</f>
        <v>17806.82</v>
      </c>
      <c r="J21" s="17" t="n">
        <f aca="false">VLOOKUP(B21,pacsc,15,0)</f>
        <v>34</v>
      </c>
      <c r="K21" s="17" t="n">
        <f aca="false">VLOOKUP(B21,pacasc,15,0)</f>
        <v>10550</v>
      </c>
      <c r="L21" s="17" t="n">
        <f aca="false">VLOOKUP(B21,presc,29,0)</f>
        <v>34</v>
      </c>
      <c r="M21" s="17" t="n">
        <f aca="false">VLOOKUP(B21,preasc,29,0)</f>
        <v>18700</v>
      </c>
      <c r="N21" s="17" t="n">
        <f aca="false">VLOOKUP(B21,Geralf,2,0)</f>
        <v>34</v>
      </c>
      <c r="O21" s="17" t="n">
        <f aca="false">VLOOKUP(B21,Geralf,3,0)</f>
        <v>25685.01</v>
      </c>
      <c r="P21" s="17" t="n">
        <f aca="false">VLOOKUP(B21,minis,2,0)</f>
        <v>34</v>
      </c>
      <c r="Q21" s="17" t="n">
        <f aca="false">VLOOKUP(B21,minis,3,0)</f>
        <v>25685.01</v>
      </c>
      <c r="R21" s="17" t="n">
        <f aca="false">VLOOKUP(B21,pacms,10,0)</f>
        <v>34</v>
      </c>
      <c r="S21" s="17" t="n">
        <f aca="false">VLOOKUP(B21,pacams,10,0)</f>
        <v>8850</v>
      </c>
      <c r="T21" s="17" t="n">
        <f aca="false">VLOOKUP(B21,prems,36,0)</f>
        <v>34</v>
      </c>
      <c r="U21" s="17" t="n">
        <f aca="false">VLOOKUP(B21,preams,36,0)</f>
        <v>1039.81</v>
      </c>
      <c r="V21" s="17"/>
      <c r="W21" s="17"/>
    </row>
    <row r="22" customFormat="false" ht="12.8" hidden="false" customHeight="false" outlineLevel="0" collapsed="false">
      <c r="A22" s="17" t="str">
        <f aca="false">LEFT(B22,7)</f>
        <v>2521873</v>
      </c>
      <c r="B22" s="17" t="s">
        <v>285</v>
      </c>
      <c r="C22" s="17" t="str">
        <f aca="false">VLOOKUP(A22,bsih,4,0)</f>
        <v>420750 Indaial</v>
      </c>
      <c r="D22" s="17" t="n">
        <f aca="false">VLOOKUP(B22,Geralm,2,0)</f>
        <v>28</v>
      </c>
      <c r="E22" s="17" t="n">
        <f aca="false">VLOOKUP(B22,Geralm,3,0)</f>
        <v>23826.74</v>
      </c>
      <c r="F22" s="17"/>
      <c r="G22" s="20"/>
      <c r="H22" s="17" t="n">
        <f aca="false">VLOOKUP(B22,santa,2,0)</f>
        <v>24</v>
      </c>
      <c r="I22" s="17" t="n">
        <f aca="false">VLOOKUP(B22,santa,3,0)</f>
        <v>20789.33</v>
      </c>
      <c r="J22" s="17" t="n">
        <f aca="false">VLOOKUP(B22,pacsc,15,0)</f>
        <v>28</v>
      </c>
      <c r="K22" s="17" t="n">
        <f aca="false">VLOOKUP(B22,pacasc,15,0)</f>
        <v>9600</v>
      </c>
      <c r="L22" s="17" t="n">
        <f aca="false">VLOOKUP(B22,presc,29,0)</f>
        <v>28</v>
      </c>
      <c r="M22" s="17" t="n">
        <f aca="false">VLOOKUP(B22,preasc,29,0)</f>
        <v>16306.68</v>
      </c>
      <c r="N22" s="17" t="n">
        <f aca="false">VLOOKUP(B22,Geralf,2,0)</f>
        <v>15</v>
      </c>
      <c r="O22" s="17" t="n">
        <f aca="false">VLOOKUP(B22,Geralf,3,0)</f>
        <v>18663.26</v>
      </c>
      <c r="P22" s="17" t="n">
        <f aca="false">VLOOKUP(B22,minis,2,0)</f>
        <v>15</v>
      </c>
      <c r="Q22" s="17" t="n">
        <f aca="false">VLOOKUP(B22,minis,3,0)</f>
        <v>18663.26</v>
      </c>
      <c r="R22" s="17" t="n">
        <f aca="false">VLOOKUP(B22,pacms,10,0)</f>
        <v>15</v>
      </c>
      <c r="S22" s="17" t="n">
        <f aca="false">VLOOKUP(B22,pacams,10,0)</f>
        <v>4400</v>
      </c>
      <c r="T22" s="17" t="n">
        <f aca="false">VLOOKUP(B22,prems,36,0)</f>
        <v>15</v>
      </c>
      <c r="U22" s="17" t="n">
        <f aca="false">VLOOKUP(B22,preams,36,0)</f>
        <v>2005.59</v>
      </c>
      <c r="V22" s="17"/>
      <c r="W22" s="17"/>
    </row>
    <row r="23" customFormat="false" ht="12.8" hidden="false" customHeight="false" outlineLevel="0" collapsed="false">
      <c r="A23" s="17" t="str">
        <f aca="false">LEFT(B23,7)</f>
        <v>2522209</v>
      </c>
      <c r="B23" s="17" t="s">
        <v>288</v>
      </c>
      <c r="C23" s="17" t="str">
        <f aca="false">VLOOKUP(A23,bsih,4,0)</f>
        <v>420240 Blumenau</v>
      </c>
      <c r="D23" s="17" t="n">
        <f aca="false">VLOOKUP(B23,Geralm,2,0)</f>
        <v>20</v>
      </c>
      <c r="E23" s="17" t="n">
        <f aca="false">VLOOKUP(B23,Geralm,3,0)</f>
        <v>17984.2</v>
      </c>
      <c r="F23" s="17"/>
      <c r="G23" s="20"/>
      <c r="H23" s="17" t="n">
        <f aca="false">VLOOKUP(B23,santa,2,0)</f>
        <v>17</v>
      </c>
      <c r="I23" s="17" t="n">
        <f aca="false">VLOOKUP(B23,santa,3,0)</f>
        <v>15770.23</v>
      </c>
      <c r="J23" s="17" t="n">
        <f aca="false">VLOOKUP(B23,pacsc,15,0)</f>
        <v>20</v>
      </c>
      <c r="K23" s="17" t="n">
        <f aca="false">VLOOKUP(B23,pacasc,15,0)</f>
        <v>9700</v>
      </c>
      <c r="L23" s="17" t="n">
        <f aca="false">VLOOKUP(B23,presc,29,0)</f>
        <v>20</v>
      </c>
      <c r="M23" s="17" t="n">
        <f aca="false">VLOOKUP(B23,preasc,29,0)</f>
        <v>15000</v>
      </c>
      <c r="N23" s="17" t="n">
        <f aca="false">VLOOKUP(B23,Geralf,2,0)</f>
        <v>79</v>
      </c>
      <c r="O23" s="17" t="n">
        <f aca="false">VLOOKUP(B23,Geralf,3,0)</f>
        <v>87521.59</v>
      </c>
      <c r="P23" s="17" t="n">
        <f aca="false">VLOOKUP(B23,minis,2,0)</f>
        <v>79</v>
      </c>
      <c r="Q23" s="17" t="n">
        <f aca="false">VLOOKUP(B23,minis,3,0)</f>
        <v>87521.59</v>
      </c>
      <c r="R23" s="17" t="n">
        <f aca="false">VLOOKUP(B23,pacms,10,0)</f>
        <v>79</v>
      </c>
      <c r="S23" s="17" t="n">
        <f aca="false">VLOOKUP(B23,pacams,10,0)</f>
        <v>24250</v>
      </c>
      <c r="T23" s="17" t="n">
        <f aca="false">VLOOKUP(B23,prems,36,0)</f>
        <v>79</v>
      </c>
      <c r="U23" s="17" t="n">
        <f aca="false">VLOOKUP(B23,preams,36,0)</f>
        <v>11232.54</v>
      </c>
      <c r="V23" s="17"/>
      <c r="W23" s="17"/>
    </row>
    <row r="24" customFormat="false" ht="12.8" hidden="false" customHeight="false" outlineLevel="0" collapsed="false">
      <c r="A24" s="17" t="str">
        <f aca="false">LEFT(B24,7)</f>
        <v>2522411</v>
      </c>
      <c r="B24" s="17" t="s">
        <v>291</v>
      </c>
      <c r="C24" s="17" t="str">
        <f aca="false">VLOOKUP(A24,bsih,4,0)</f>
        <v>420290 Brusque</v>
      </c>
      <c r="D24" s="17" t="n">
        <f aca="false">VLOOKUP(B24,Geralm,2,0)</f>
        <v>74</v>
      </c>
      <c r="E24" s="17" t="n">
        <f aca="false">VLOOKUP(B24,Geralm,3,0)</f>
        <v>53042.85</v>
      </c>
      <c r="F24" s="17"/>
      <c r="G24" s="20"/>
      <c r="H24" s="17" t="n">
        <f aca="false">VLOOKUP(B24,santa,2,0)</f>
        <v>29</v>
      </c>
      <c r="I24" s="17" t="n">
        <f aca="false">VLOOKUP(B24,santa,3,0)</f>
        <v>15756.73</v>
      </c>
      <c r="J24" s="17" t="n">
        <f aca="false">VLOOKUP(B24,pacsc,15,0)</f>
        <v>74</v>
      </c>
      <c r="K24" s="17" t="n">
        <f aca="false">VLOOKUP(B24,pacasc,15,0)</f>
        <v>27850</v>
      </c>
      <c r="L24" s="17" t="n">
        <f aca="false">VLOOKUP(B24,presc,29,0)</f>
        <v>74</v>
      </c>
      <c r="M24" s="17" t="n">
        <f aca="false">VLOOKUP(B24,preasc,29,0)</f>
        <v>38513.36</v>
      </c>
      <c r="N24" s="17" t="n">
        <f aca="false">VLOOKUP(B24,Geralf,2,0)</f>
        <v>51</v>
      </c>
      <c r="O24" s="17" t="n">
        <f aca="false">VLOOKUP(B24,Geralf,3,0)</f>
        <v>54128.56</v>
      </c>
      <c r="P24" s="17" t="n">
        <f aca="false">VLOOKUP(B24,minis,2,0)</f>
        <v>51</v>
      </c>
      <c r="Q24" s="17" t="n">
        <f aca="false">VLOOKUP(B24,minis,3,0)</f>
        <v>54128.56</v>
      </c>
      <c r="R24" s="17" t="n">
        <f aca="false">VLOOKUP(B24,pacms,10,0)</f>
        <v>51</v>
      </c>
      <c r="S24" s="17" t="n">
        <f aca="false">VLOOKUP(B24,pacams,10,0)</f>
        <v>14650</v>
      </c>
      <c r="T24" s="17" t="n">
        <f aca="false">VLOOKUP(B24,prems,36,0)</f>
        <v>51</v>
      </c>
      <c r="U24" s="17" t="n">
        <f aca="false">VLOOKUP(B24,preams,36,0)</f>
        <v>8601.25</v>
      </c>
      <c r="V24" s="17"/>
      <c r="W24" s="17"/>
    </row>
    <row r="25" customFormat="false" ht="12.8" hidden="false" customHeight="false" outlineLevel="0" collapsed="false">
      <c r="A25" s="17" t="str">
        <f aca="false">LEFT(B25,7)</f>
        <v>2522489</v>
      </c>
      <c r="B25" s="17" t="s">
        <v>294</v>
      </c>
      <c r="C25" s="17" t="str">
        <f aca="false">VLOOKUP(A25,bsih,4,0)</f>
        <v>420290 Brusque</v>
      </c>
      <c r="D25" s="17" t="n">
        <f aca="false">VLOOKUP(B25,Geralm,2,0)</f>
        <v>61</v>
      </c>
      <c r="E25" s="17" t="n">
        <f aca="false">VLOOKUP(B25,Geralm,3,0)</f>
        <v>50661.15</v>
      </c>
      <c r="F25" s="17"/>
      <c r="G25" s="20"/>
      <c r="H25" s="17" t="e">
        <f aca="false">VLOOKUP(B25,santa,2,0)</f>
        <v>#N/A</v>
      </c>
      <c r="I25" s="17" t="e">
        <f aca="false">VLOOKUP(B25,santa,3,0)</f>
        <v>#N/A</v>
      </c>
      <c r="J25" s="17" t="n">
        <f aca="false">VLOOKUP(B25,pacsc,15,0)</f>
        <v>61</v>
      </c>
      <c r="K25" s="17" t="n">
        <f aca="false">VLOOKUP(B25,pacasc,15,0)</f>
        <v>22700</v>
      </c>
      <c r="L25" s="17" t="n">
        <f aca="false">VLOOKUP(B25,presc,29,0)</f>
        <v>61</v>
      </c>
      <c r="M25" s="17" t="n">
        <f aca="false">VLOOKUP(B25,preasc,29,0)</f>
        <v>37902.18</v>
      </c>
      <c r="N25" s="17" t="n">
        <f aca="false">VLOOKUP(B25,Geralf,2,0)</f>
        <v>14</v>
      </c>
      <c r="O25" s="17" t="n">
        <f aca="false">VLOOKUP(B25,Geralf,3,0)</f>
        <v>10802.31</v>
      </c>
      <c r="P25" s="17" t="n">
        <f aca="false">VLOOKUP(B25,minis,2,0)</f>
        <v>14</v>
      </c>
      <c r="Q25" s="17" t="n">
        <f aca="false">VLOOKUP(B25,minis,3,0)</f>
        <v>10802.31</v>
      </c>
      <c r="R25" s="17" t="n">
        <f aca="false">VLOOKUP(B25,pacms,10,0)</f>
        <v>14</v>
      </c>
      <c r="S25" s="17" t="n">
        <f aca="false">VLOOKUP(B25,pacams,10,0)</f>
        <v>5200</v>
      </c>
      <c r="T25" s="17" t="n">
        <f aca="false">VLOOKUP(B25,prems,36,0)</f>
        <v>14</v>
      </c>
      <c r="U25" s="17" t="n">
        <f aca="false">VLOOKUP(B25,preams,36,0)</f>
        <v>1871.5</v>
      </c>
      <c r="V25" s="17"/>
      <c r="W25" s="17"/>
    </row>
    <row r="26" customFormat="false" ht="12.8" hidden="false" customHeight="false" outlineLevel="0" collapsed="false">
      <c r="A26" s="17" t="str">
        <f aca="false">LEFT(B26,7)</f>
        <v>2522691</v>
      </c>
      <c r="B26" s="17" t="s">
        <v>296</v>
      </c>
      <c r="C26" s="17" t="str">
        <f aca="false">VLOOKUP(A26,bsih,4,0)</f>
        <v>420820 Itajaí</v>
      </c>
      <c r="D26" s="17" t="n">
        <f aca="false">VLOOKUP(B26,Geralm,2,0)</f>
        <v>30</v>
      </c>
      <c r="E26" s="17" t="n">
        <f aca="false">VLOOKUP(B26,Geralm,3,0)</f>
        <v>65233.22</v>
      </c>
      <c r="F26" s="17"/>
      <c r="G26" s="20"/>
      <c r="H26" s="17" t="e">
        <f aca="false">VLOOKUP(B26,santa,2,0)</f>
        <v>#N/A</v>
      </c>
      <c r="I26" s="17" t="e">
        <f aca="false">VLOOKUP(B26,santa,3,0)</f>
        <v>#N/A</v>
      </c>
      <c r="J26" s="17" t="n">
        <f aca="false">VLOOKUP(B26,pacsc,15,0)</f>
        <v>30</v>
      </c>
      <c r="K26" s="17" t="n">
        <f aca="false">VLOOKUP(B26,pacasc,15,0)</f>
        <v>12000</v>
      </c>
      <c r="L26" s="17" t="n">
        <f aca="false">VLOOKUP(B26,presc,29,0)</f>
        <v>30</v>
      </c>
      <c r="M26" s="17" t="n">
        <f aca="false">VLOOKUP(B26,preasc,29,0)</f>
        <v>19300</v>
      </c>
      <c r="N26" s="17" t="n">
        <f aca="false">VLOOKUP(B26,Geralf,2,0)</f>
        <v>1</v>
      </c>
      <c r="O26" s="17" t="n">
        <f aca="false">VLOOKUP(B26,Geralf,3,0)</f>
        <v>497.84</v>
      </c>
      <c r="P26" s="17" t="n">
        <f aca="false">VLOOKUP(B26,minis,2,0)</f>
        <v>1</v>
      </c>
      <c r="Q26" s="17" t="n">
        <f aca="false">VLOOKUP(B26,minis,3,0)</f>
        <v>497.84</v>
      </c>
      <c r="R26" s="17" t="n">
        <f aca="false">VLOOKUP(B26,pacms,10,0)</f>
        <v>1</v>
      </c>
      <c r="S26" s="17" t="n">
        <f aca="false">VLOOKUP(B26,pacams,10,0)</f>
        <v>500</v>
      </c>
      <c r="T26" s="17" t="n">
        <f aca="false">VLOOKUP(B26,prems,36,0)</f>
        <v>1</v>
      </c>
      <c r="U26" s="17" t="n">
        <f aca="false">VLOOKUP(B26,preams,36,0)</f>
        <v>524.2</v>
      </c>
      <c r="V26" s="17"/>
      <c r="W26" s="17"/>
    </row>
    <row r="27" customFormat="false" ht="12.8" hidden="false" customHeight="false" outlineLevel="0" collapsed="false">
      <c r="A27" s="17" t="str">
        <f aca="false">LEFT(B27,7)</f>
        <v>2537788</v>
      </c>
      <c r="B27" s="17" t="s">
        <v>306</v>
      </c>
      <c r="C27" s="17" t="str">
        <f aca="false">VLOOKUP(A27,bsih,4,0)</f>
        <v>420420 Chapecó</v>
      </c>
      <c r="D27" s="17" t="n">
        <f aca="false">VLOOKUP(B27,Geralm,2,0)</f>
        <v>52</v>
      </c>
      <c r="E27" s="17" t="n">
        <f aca="false">VLOOKUP(B27,Geralm,3,0)</f>
        <v>50750.03</v>
      </c>
      <c r="F27" s="17"/>
      <c r="G27" s="20"/>
      <c r="H27" s="17" t="n">
        <f aca="false">VLOOKUP(B27,santa,2,0)</f>
        <v>13</v>
      </c>
      <c r="I27" s="17" t="n">
        <f aca="false">VLOOKUP(B27,santa,3,0)</f>
        <v>10713.85</v>
      </c>
      <c r="J27" s="17" t="n">
        <f aca="false">VLOOKUP(B27,pacsc,15,0)</f>
        <v>52</v>
      </c>
      <c r="K27" s="17" t="n">
        <f aca="false">VLOOKUP(B27,pacasc,15,0)</f>
        <v>20600</v>
      </c>
      <c r="L27" s="17" t="n">
        <f aca="false">VLOOKUP(B27,presc,29,0)</f>
        <v>52</v>
      </c>
      <c r="M27" s="17" t="n">
        <f aca="false">VLOOKUP(B27,preasc,29,0)</f>
        <v>29000</v>
      </c>
      <c r="N27" s="17" t="e">
        <f aca="false">VLOOKUP(B27,Geralf,2,0)</f>
        <v>#N/A</v>
      </c>
      <c r="O27" s="17" t="e">
        <f aca="false">VLOOKUP(B27,Geralf,3,0)</f>
        <v>#N/A</v>
      </c>
      <c r="P27" s="17" t="e">
        <f aca="false">VLOOKUP(B27,minis,2,0)</f>
        <v>#N/A</v>
      </c>
      <c r="Q27" s="17" t="e">
        <f aca="false">VLOOKUP(B27,minis,3,0)</f>
        <v>#N/A</v>
      </c>
      <c r="R27" s="17" t="e">
        <f aca="false">VLOOKUP(B27,pacms,10,0)</f>
        <v>#N/A</v>
      </c>
      <c r="S27" s="17" t="e">
        <f aca="false">VLOOKUP(B27,pacams,10,0)</f>
        <v>#N/A</v>
      </c>
      <c r="T27" s="17" t="e">
        <f aca="false">VLOOKUP(B27,prems,36,0)</f>
        <v>#N/A</v>
      </c>
      <c r="U27" s="17" t="e">
        <f aca="false">VLOOKUP(B27,preams,36,0)</f>
        <v>#N/A</v>
      </c>
      <c r="V27" s="17"/>
      <c r="W27" s="17"/>
    </row>
    <row r="28" customFormat="false" ht="12.8" hidden="false" customHeight="false" outlineLevel="0" collapsed="false">
      <c r="A28" s="17" t="str">
        <f aca="false">LEFT(B28,7)</f>
        <v>2543079</v>
      </c>
      <c r="B28" s="17" t="s">
        <v>338</v>
      </c>
      <c r="C28" s="17" t="str">
        <f aca="false">VLOOKUP(A28,bsih,4,0)</f>
        <v>421030 Major Vieira</v>
      </c>
      <c r="D28" s="17" t="n">
        <f aca="false">VLOOKUP(B28,Geralm,2,0)</f>
        <v>6</v>
      </c>
      <c r="E28" s="17" t="n">
        <f aca="false">VLOOKUP(B28,Geralm,3,0)</f>
        <v>3687.98</v>
      </c>
      <c r="F28" s="17"/>
      <c r="G28" s="20"/>
      <c r="H28" s="17" t="e">
        <f aca="false">VLOOKUP(B28,santa,2,0)</f>
        <v>#N/A</v>
      </c>
      <c r="I28" s="17" t="e">
        <f aca="false">VLOOKUP(B28,santa,3,0)</f>
        <v>#N/A</v>
      </c>
      <c r="J28" s="17" t="n">
        <f aca="false">VLOOKUP(B28,pacsc,15,0)</f>
        <v>6</v>
      </c>
      <c r="K28" s="17" t="n">
        <f aca="false">VLOOKUP(B28,pacasc,15,0)</f>
        <v>1750</v>
      </c>
      <c r="L28" s="17" t="n">
        <f aca="false">VLOOKUP(B28,presc,29,0)</f>
        <v>6</v>
      </c>
      <c r="M28" s="17" t="n">
        <f aca="false">VLOOKUP(B28,preasc,29,0)</f>
        <v>3400</v>
      </c>
      <c r="N28" s="17" t="e">
        <f aca="false">VLOOKUP(B28,Geralf,2,0)</f>
        <v>#N/A</v>
      </c>
      <c r="O28" s="17" t="e">
        <f aca="false">VLOOKUP(B28,Geralf,3,0)</f>
        <v>#N/A</v>
      </c>
      <c r="P28" s="17" t="e">
        <f aca="false">VLOOKUP(B28,minis,2,0)</f>
        <v>#N/A</v>
      </c>
      <c r="Q28" s="17" t="e">
        <f aca="false">VLOOKUP(B28,minis,3,0)</f>
        <v>#N/A</v>
      </c>
      <c r="R28" s="17" t="e">
        <f aca="false">VLOOKUP(B28,pacms,10,0)</f>
        <v>#N/A</v>
      </c>
      <c r="S28" s="17" t="e">
        <f aca="false">VLOOKUP(B28,pacams,10,0)</f>
        <v>#N/A</v>
      </c>
      <c r="T28" s="17" t="e">
        <f aca="false">VLOOKUP(B28,prems,36,0)</f>
        <v>#N/A</v>
      </c>
      <c r="U28" s="17" t="e">
        <f aca="false">VLOOKUP(B28,preams,36,0)</f>
        <v>#N/A</v>
      </c>
      <c r="V28" s="17"/>
      <c r="W28" s="17"/>
    </row>
    <row r="29" customFormat="false" ht="12.8" hidden="false" customHeight="false" outlineLevel="0" collapsed="false">
      <c r="A29" s="17" t="str">
        <f aca="false">LEFT(B29,7)</f>
        <v>2555840</v>
      </c>
      <c r="B29" s="17" t="s">
        <v>361</v>
      </c>
      <c r="C29" s="17" t="str">
        <f aca="false">VLOOKUP(A29,bsih,4,0)</f>
        <v>421170 Orleans</v>
      </c>
      <c r="D29" s="17" t="n">
        <f aca="false">VLOOKUP(B29,Geralm,2,0)</f>
        <v>13</v>
      </c>
      <c r="E29" s="17" t="n">
        <f aca="false">VLOOKUP(B29,Geralm,3,0)</f>
        <v>6330.89</v>
      </c>
      <c r="F29" s="17"/>
      <c r="G29" s="20"/>
      <c r="H29" s="17" t="n">
        <f aca="false">VLOOKUP(B29,santa,2,0)</f>
        <v>1</v>
      </c>
      <c r="I29" s="17" t="n">
        <f aca="false">VLOOKUP(B29,santa,3,0)</f>
        <v>698.33</v>
      </c>
      <c r="J29" s="17" t="n">
        <f aca="false">VLOOKUP(B29,pacsc,15,0)</f>
        <v>13</v>
      </c>
      <c r="K29" s="17" t="n">
        <f aca="false">VLOOKUP(B29,pacasc,15,0)</f>
        <v>3750</v>
      </c>
      <c r="L29" s="17" t="n">
        <f aca="false">VLOOKUP(B29,presc,29,0)</f>
        <v>13</v>
      </c>
      <c r="M29" s="17" t="n">
        <f aca="false">VLOOKUP(B29,preasc,29,0)</f>
        <v>6400</v>
      </c>
      <c r="N29" s="17" t="n">
        <f aca="false">VLOOKUP(B29,Geralf,2,0)</f>
        <v>4</v>
      </c>
      <c r="O29" s="17" t="n">
        <f aca="false">VLOOKUP(B29,Geralf,3,0)</f>
        <v>2495.61</v>
      </c>
      <c r="P29" s="17" t="n">
        <f aca="false">VLOOKUP(B29,minis,2,0)</f>
        <v>4</v>
      </c>
      <c r="Q29" s="17" t="n">
        <f aca="false">VLOOKUP(B29,minis,3,0)</f>
        <v>2495.61</v>
      </c>
      <c r="R29" s="17" t="n">
        <f aca="false">VLOOKUP(B29,pacms,10,0)</f>
        <v>4</v>
      </c>
      <c r="S29" s="17" t="n">
        <f aca="false">VLOOKUP(B29,pacams,10,0)</f>
        <v>1000</v>
      </c>
      <c r="T29" s="17" t="n">
        <f aca="false">VLOOKUP(B29,prems,36,0)</f>
        <v>4</v>
      </c>
      <c r="U29" s="17" t="n">
        <f aca="false">VLOOKUP(B29,preams,36,0)</f>
        <v>84.06</v>
      </c>
      <c r="V29" s="17"/>
      <c r="W29" s="17"/>
    </row>
    <row r="30" customFormat="false" ht="12.8" hidden="false" customHeight="false" outlineLevel="0" collapsed="false">
      <c r="A30" s="17" t="str">
        <f aca="false">LEFT(B30,7)</f>
        <v>2558246</v>
      </c>
      <c r="B30" s="17" t="s">
        <v>370</v>
      </c>
      <c r="C30" s="17" t="str">
        <f aca="false">VLOOKUP(A30,bsih,4,0)</f>
        <v>420240 Blumenau</v>
      </c>
      <c r="D30" s="17" t="n">
        <f aca="false">VLOOKUP(B30,Geralm,2,0)</f>
        <v>53</v>
      </c>
      <c r="E30" s="17" t="n">
        <f aca="false">VLOOKUP(B30,Geralm,3,0)</f>
        <v>41517.71</v>
      </c>
      <c r="F30" s="17"/>
      <c r="G30" s="20"/>
      <c r="H30" s="17" t="n">
        <f aca="false">VLOOKUP(B30,santa,2,0)</f>
        <v>1</v>
      </c>
      <c r="I30" s="17" t="n">
        <f aca="false">VLOOKUP(B30,santa,3,0)</f>
        <v>808.08</v>
      </c>
      <c r="J30" s="17" t="n">
        <f aca="false">VLOOKUP(B30,pacsc,15,0)</f>
        <v>53</v>
      </c>
      <c r="K30" s="17" t="n">
        <f aca="false">VLOOKUP(B30,pacasc,15,0)</f>
        <v>16300</v>
      </c>
      <c r="L30" s="17" t="n">
        <f aca="false">VLOOKUP(B30,presc,29,0)</f>
        <v>53</v>
      </c>
      <c r="M30" s="17" t="n">
        <f aca="false">VLOOKUP(B30,preasc,29,0)</f>
        <v>27500</v>
      </c>
      <c r="N30" s="17" t="n">
        <f aca="false">VLOOKUP(B30,Geralf,2,0)</f>
        <v>7</v>
      </c>
      <c r="O30" s="17" t="n">
        <f aca="false">VLOOKUP(B30,Geralf,3,0)</f>
        <v>10734.88</v>
      </c>
      <c r="P30" s="17" t="n">
        <f aca="false">VLOOKUP(B30,minis,2,0)</f>
        <v>7</v>
      </c>
      <c r="Q30" s="17" t="n">
        <f aca="false">VLOOKUP(B30,minis,3,0)</f>
        <v>10734.88</v>
      </c>
      <c r="R30" s="17" t="n">
        <f aca="false">VLOOKUP(B30,pacms,10,0)</f>
        <v>7</v>
      </c>
      <c r="S30" s="17" t="n">
        <f aca="false">VLOOKUP(B30,pacams,10,0)</f>
        <v>1750</v>
      </c>
      <c r="T30" s="17" t="n">
        <f aca="false">VLOOKUP(B30,prems,36,0)</f>
        <v>7</v>
      </c>
      <c r="U30" s="17" t="n">
        <f aca="false">VLOOKUP(B30,preams,36,0)</f>
        <v>65.01</v>
      </c>
      <c r="V30" s="17"/>
      <c r="W30" s="17"/>
    </row>
    <row r="31" customFormat="false" ht="12.8" hidden="false" customHeight="false" outlineLevel="0" collapsed="false">
      <c r="A31" s="17" t="str">
        <f aca="false">LEFT(B31,7)</f>
        <v>2558254</v>
      </c>
      <c r="B31" s="17" t="s">
        <v>372</v>
      </c>
      <c r="C31" s="17" t="str">
        <f aca="false">VLOOKUP(A31,bsih,4,0)</f>
        <v>420240 Blumenau</v>
      </c>
      <c r="D31" s="17" t="n">
        <f aca="false">VLOOKUP(B31,Geralm,2,0)</f>
        <v>53</v>
      </c>
      <c r="E31" s="17" t="n">
        <f aca="false">VLOOKUP(B31,Geralm,3,0)</f>
        <v>59464.03</v>
      </c>
      <c r="F31" s="17"/>
      <c r="G31" s="20"/>
      <c r="H31" s="17" t="n">
        <f aca="false">VLOOKUP(B31,santa,2,0)</f>
        <v>21</v>
      </c>
      <c r="I31" s="17" t="n">
        <f aca="false">VLOOKUP(B31,santa,3,0)</f>
        <v>23809.77</v>
      </c>
      <c r="J31" s="17" t="n">
        <f aca="false">VLOOKUP(B31,pacsc,15,0)</f>
        <v>53</v>
      </c>
      <c r="K31" s="17" t="n">
        <f aca="false">VLOOKUP(B31,pacasc,15,0)</f>
        <v>17900</v>
      </c>
      <c r="L31" s="17" t="n">
        <f aca="false">VLOOKUP(B31,presc,29,0)</f>
        <v>53</v>
      </c>
      <c r="M31" s="17" t="n">
        <f aca="false">VLOOKUP(B31,preasc,29,0)</f>
        <v>29800</v>
      </c>
      <c r="N31" s="17" t="n">
        <f aca="false">VLOOKUP(B31,Geralf,2,0)</f>
        <v>24</v>
      </c>
      <c r="O31" s="17" t="n">
        <f aca="false">VLOOKUP(B31,Geralf,3,0)</f>
        <v>23548.32</v>
      </c>
      <c r="P31" s="17" t="n">
        <f aca="false">VLOOKUP(B31,minis,2,0)</f>
        <v>24</v>
      </c>
      <c r="Q31" s="17" t="n">
        <f aca="false">VLOOKUP(B31,minis,3,0)</f>
        <v>23548.32</v>
      </c>
      <c r="R31" s="17" t="n">
        <f aca="false">VLOOKUP(B31,pacms,10,0)</f>
        <v>24</v>
      </c>
      <c r="S31" s="17" t="n">
        <f aca="false">VLOOKUP(B31,pacams,10,0)</f>
        <v>7500</v>
      </c>
      <c r="T31" s="17" t="n">
        <f aca="false">VLOOKUP(B31,prems,36,0)</f>
        <v>24</v>
      </c>
      <c r="U31" s="17" t="n">
        <f aca="false">VLOOKUP(B31,preams,36,0)</f>
        <v>2566.77</v>
      </c>
      <c r="V31" s="17"/>
      <c r="W31" s="17"/>
    </row>
    <row r="32" customFormat="false" ht="12.8" hidden="false" customHeight="false" outlineLevel="0" collapsed="false">
      <c r="A32" s="17" t="str">
        <f aca="false">LEFT(B32,7)</f>
        <v>2568713</v>
      </c>
      <c r="B32" s="17" t="s">
        <v>380</v>
      </c>
      <c r="C32" s="17" t="str">
        <f aca="false">VLOOKUP(A32,bsih,4,0)</f>
        <v>421480 Rio do Sul</v>
      </c>
      <c r="D32" s="17" t="n">
        <f aca="false">VLOOKUP(B32,Geralm,2,0)</f>
        <v>15</v>
      </c>
      <c r="E32" s="17" t="n">
        <f aca="false">VLOOKUP(B32,Geralm,3,0)</f>
        <v>12438.73</v>
      </c>
      <c r="F32" s="17"/>
      <c r="G32" s="20"/>
      <c r="H32" s="17" t="e">
        <f aca="false">VLOOKUP(B32,santa,2,0)</f>
        <v>#N/A</v>
      </c>
      <c r="I32" s="17" t="e">
        <f aca="false">VLOOKUP(B32,santa,3,0)</f>
        <v>#N/A</v>
      </c>
      <c r="J32" s="17" t="n">
        <f aca="false">VLOOKUP(B32,pacsc,15,0)</f>
        <v>15</v>
      </c>
      <c r="K32" s="17" t="n">
        <f aca="false">VLOOKUP(B32,pacasc,15,0)</f>
        <v>4500</v>
      </c>
      <c r="L32" s="17" t="n">
        <f aca="false">VLOOKUP(B32,presc,29,0)</f>
        <v>15</v>
      </c>
      <c r="M32" s="17" t="n">
        <f aca="false">VLOOKUP(B32,preasc,29,0)</f>
        <v>8300</v>
      </c>
      <c r="N32" s="17" t="n">
        <f aca="false">VLOOKUP(B32,Geralf,2,0)</f>
        <v>21</v>
      </c>
      <c r="O32" s="17" t="n">
        <f aca="false">VLOOKUP(B32,Geralf,3,0)</f>
        <v>25973.48</v>
      </c>
      <c r="P32" s="17" t="n">
        <f aca="false">VLOOKUP(B32,minis,2,0)</f>
        <v>21</v>
      </c>
      <c r="Q32" s="17" t="n">
        <f aca="false">VLOOKUP(B32,minis,3,0)</f>
        <v>25973.48</v>
      </c>
      <c r="R32" s="17" t="n">
        <f aca="false">VLOOKUP(B32,pacms,10,0)</f>
        <v>21</v>
      </c>
      <c r="S32" s="17" t="n">
        <f aca="false">VLOOKUP(B32,pacams,10,0)</f>
        <v>5800</v>
      </c>
      <c r="T32" s="17" t="n">
        <f aca="false">VLOOKUP(B32,prems,36,0)</f>
        <v>21</v>
      </c>
      <c r="U32" s="17" t="n">
        <f aca="false">VLOOKUP(B32,preams,36,0)</f>
        <v>2467.07</v>
      </c>
      <c r="V32" s="17"/>
      <c r="W32" s="17"/>
    </row>
    <row r="33" customFormat="false" ht="12.8" hidden="false" customHeight="false" outlineLevel="0" collapsed="false">
      <c r="A33" s="17" t="str">
        <f aca="false">LEFT(B33,7)</f>
        <v>2658372</v>
      </c>
      <c r="B33" s="17" t="s">
        <v>561</v>
      </c>
      <c r="C33" s="17" t="str">
        <f aca="false">VLOOKUP(A33,bsih,4,0)</f>
        <v>420500 Dionísio Cerqueira</v>
      </c>
      <c r="D33" s="17" t="n">
        <f aca="false">VLOOKUP(B33,Geralm,2,0)</f>
        <v>12</v>
      </c>
      <c r="E33" s="17" t="n">
        <f aca="false">VLOOKUP(B33,Geralm,3,0)</f>
        <v>6790.87</v>
      </c>
      <c r="F33" s="17"/>
      <c r="G33" s="20"/>
      <c r="H33" s="17" t="n">
        <f aca="false">VLOOKUP(B33,santa,2,0)</f>
        <v>6</v>
      </c>
      <c r="I33" s="17" t="n">
        <f aca="false">VLOOKUP(B33,santa,3,0)</f>
        <v>1918.58</v>
      </c>
      <c r="J33" s="17" t="n">
        <f aca="false">VLOOKUP(B33,pacsc,15,0)</f>
        <v>12</v>
      </c>
      <c r="K33" s="17" t="n">
        <f aca="false">VLOOKUP(B33,pacasc,15,0)</f>
        <v>3500</v>
      </c>
      <c r="L33" s="17" t="n">
        <f aca="false">VLOOKUP(B33,presc,29,0)</f>
        <v>12</v>
      </c>
      <c r="M33" s="17" t="n">
        <f aca="false">VLOOKUP(B33,preasc,29,0)</f>
        <v>6000</v>
      </c>
      <c r="N33" s="17" t="e">
        <f aca="false">VLOOKUP(B33,Geralf,2,0)</f>
        <v>#N/A</v>
      </c>
      <c r="O33" s="17" t="e">
        <f aca="false">VLOOKUP(B33,Geralf,3,0)</f>
        <v>#N/A</v>
      </c>
      <c r="P33" s="17" t="e">
        <f aca="false">VLOOKUP(B33,minis,2,0)</f>
        <v>#N/A</v>
      </c>
      <c r="Q33" s="17" t="e">
        <f aca="false">VLOOKUP(B33,minis,3,0)</f>
        <v>#N/A</v>
      </c>
      <c r="R33" s="17" t="e">
        <f aca="false">VLOOKUP(B33,pacms,10,0)</f>
        <v>#N/A</v>
      </c>
      <c r="S33" s="17" t="e">
        <f aca="false">VLOOKUP(B33,pacams,10,0)</f>
        <v>#N/A</v>
      </c>
      <c r="T33" s="17" t="e">
        <f aca="false">VLOOKUP(B33,prems,36,0)</f>
        <v>#N/A</v>
      </c>
      <c r="U33" s="17" t="e">
        <f aca="false">VLOOKUP(B33,preams,36,0)</f>
        <v>#N/A</v>
      </c>
      <c r="V33" s="17"/>
      <c r="W33" s="17"/>
    </row>
    <row r="34" customFormat="false" ht="12.8" hidden="false" customHeight="false" outlineLevel="0" collapsed="false">
      <c r="A34" s="17" t="str">
        <f aca="false">LEFT(B34,7)</f>
        <v>2662914</v>
      </c>
      <c r="B34" s="17" t="s">
        <v>562</v>
      </c>
      <c r="C34" s="17" t="str">
        <f aca="false">VLOOKUP(A34,bsih,4,0)</f>
        <v>420930 Lages</v>
      </c>
      <c r="D34" s="17" t="n">
        <f aca="false">VLOOKUP(B34,Geralm,2,0)</f>
        <v>50</v>
      </c>
      <c r="E34" s="17" t="n">
        <f aca="false">VLOOKUP(B34,Geralm,3,0)</f>
        <v>16943.8</v>
      </c>
      <c r="F34" s="17"/>
      <c r="G34" s="20"/>
      <c r="H34" s="17" t="e">
        <f aca="false">VLOOKUP(B34,santa,2,0)</f>
        <v>#N/A</v>
      </c>
      <c r="I34" s="17" t="e">
        <f aca="false">VLOOKUP(B34,santa,3,0)</f>
        <v>#N/A</v>
      </c>
      <c r="J34" s="17" t="n">
        <f aca="false">VLOOKUP(B34,pacsc,15,0)</f>
        <v>50</v>
      </c>
      <c r="K34" s="17" t="n">
        <f aca="false">VLOOKUP(B34,pacasc,15,0)</f>
        <v>17400</v>
      </c>
      <c r="L34" s="17" t="n">
        <f aca="false">VLOOKUP(B34,presc,29,0)</f>
        <v>50</v>
      </c>
      <c r="M34" s="17" t="n">
        <f aca="false">VLOOKUP(B34,preasc,29,0)</f>
        <v>24400</v>
      </c>
      <c r="N34" s="17" t="n">
        <f aca="false">VLOOKUP(B34,Geralf,2,0)</f>
        <v>1</v>
      </c>
      <c r="O34" s="17" t="n">
        <f aca="false">VLOOKUP(B34,Geralf,3,0)</f>
        <v>899.16</v>
      </c>
      <c r="P34" s="17" t="n">
        <f aca="false">VLOOKUP(B34,minis,2,0)</f>
        <v>1</v>
      </c>
      <c r="Q34" s="17" t="n">
        <f aca="false">VLOOKUP(B34,minis,3,0)</f>
        <v>899.16</v>
      </c>
      <c r="R34" s="17" t="n">
        <f aca="false">VLOOKUP(B34,pacms,10,0)</f>
        <v>1</v>
      </c>
      <c r="S34" s="17" t="n">
        <f aca="false">VLOOKUP(B34,pacams,10,0)</f>
        <v>500</v>
      </c>
      <c r="T34" s="17" t="n">
        <f aca="false">VLOOKUP(B34,prems,36,0)</f>
        <v>1</v>
      </c>
      <c r="U34" s="17" t="n">
        <f aca="false">VLOOKUP(B34,preams,36,0)</f>
        <v>800</v>
      </c>
      <c r="V34" s="17"/>
      <c r="W34" s="17"/>
    </row>
    <row r="35" customFormat="false" ht="12.8" hidden="false" customHeight="false" outlineLevel="0" collapsed="false">
      <c r="A35" s="17" t="str">
        <f aca="false">LEFT(B35,7)</f>
        <v>2744937</v>
      </c>
      <c r="B35" s="17" t="s">
        <v>563</v>
      </c>
      <c r="C35" s="17" t="str">
        <f aca="false">VLOOKUP(A35,bsih,4,0)</f>
        <v>420820 Itajaí</v>
      </c>
      <c r="D35" s="17" t="n">
        <f aca="false">VLOOKUP(B35,Geralm,2,0)</f>
        <v>42</v>
      </c>
      <c r="E35" s="17" t="n">
        <f aca="false">VLOOKUP(B35,Geralm,3,0)</f>
        <v>22465.96</v>
      </c>
      <c r="F35" s="17"/>
      <c r="G35" s="20"/>
      <c r="H35" s="17" t="e">
        <f aca="false">VLOOKUP(B35,santa,2,0)</f>
        <v>#N/A</v>
      </c>
      <c r="I35" s="17" t="e">
        <f aca="false">VLOOKUP(B35,santa,3,0)</f>
        <v>#N/A</v>
      </c>
      <c r="J35" s="17" t="n">
        <f aca="false">VLOOKUP(B35,pacsc,15,0)</f>
        <v>42</v>
      </c>
      <c r="K35" s="17" t="n">
        <f aca="false">VLOOKUP(B35,pacasc,15,0)</f>
        <v>15250</v>
      </c>
      <c r="L35" s="17" t="n">
        <f aca="false">VLOOKUP(B35,presc,29,0)</f>
        <v>42</v>
      </c>
      <c r="M35" s="17" t="n">
        <f aca="false">VLOOKUP(B35,preasc,29,0)</f>
        <v>22656.68</v>
      </c>
      <c r="N35" s="17" t="n">
        <f aca="false">VLOOKUP(B35,Geralf,2,0)</f>
        <v>50</v>
      </c>
      <c r="O35" s="17" t="n">
        <f aca="false">VLOOKUP(B35,Geralf,3,0)</f>
        <v>23227.43</v>
      </c>
      <c r="P35" s="17" t="n">
        <f aca="false">VLOOKUP(B35,minis,2,0)</f>
        <v>50</v>
      </c>
      <c r="Q35" s="17" t="n">
        <f aca="false">VLOOKUP(B35,minis,3,0)</f>
        <v>23227.43</v>
      </c>
      <c r="R35" s="17" t="n">
        <f aca="false">VLOOKUP(B35,pacms,10,0)</f>
        <v>50</v>
      </c>
      <c r="S35" s="17" t="n">
        <f aca="false">VLOOKUP(B35,pacams,10,0)</f>
        <v>18300</v>
      </c>
      <c r="T35" s="17" t="n">
        <f aca="false">VLOOKUP(B35,prems,36,0)</f>
        <v>50</v>
      </c>
      <c r="U35" s="17" t="n">
        <f aca="false">VLOOKUP(B35,preams,36,0)</f>
        <v>15797.63</v>
      </c>
      <c r="V35" s="17"/>
      <c r="W35" s="17"/>
    </row>
    <row r="36" customFormat="false" ht="12.8" hidden="false" customHeight="false" outlineLevel="0" collapsed="false">
      <c r="A36" s="17" t="str">
        <f aca="false">LEFT(B36,7)</f>
        <v>2758164</v>
      </c>
      <c r="B36" s="17" t="s">
        <v>488</v>
      </c>
      <c r="C36" s="17" t="str">
        <f aca="false">VLOOKUP(A36,bsih,4,0)</f>
        <v>420460 Criciúma</v>
      </c>
      <c r="D36" s="17" t="n">
        <f aca="false">VLOOKUP(B36,Geralm,2,0)</f>
        <v>49</v>
      </c>
      <c r="E36" s="17" t="n">
        <f aca="false">VLOOKUP(B36,Geralm,3,0)</f>
        <v>29283.8</v>
      </c>
      <c r="F36" s="17"/>
      <c r="G36" s="20"/>
      <c r="H36" s="17" t="n">
        <f aca="false">VLOOKUP(B36,santa,2,0)</f>
        <v>2</v>
      </c>
      <c r="I36" s="17" t="n">
        <f aca="false">VLOOKUP(B36,santa,3,0)</f>
        <v>1086.16</v>
      </c>
      <c r="J36" s="17" t="n">
        <f aca="false">VLOOKUP(B36,pacsc,15,0)</f>
        <v>49</v>
      </c>
      <c r="K36" s="17" t="n">
        <f aca="false">VLOOKUP(B36,pacasc,15,0)</f>
        <v>16400</v>
      </c>
      <c r="L36" s="17" t="n">
        <f aca="false">VLOOKUP(B36,presc,29,0)</f>
        <v>49</v>
      </c>
      <c r="M36" s="17" t="n">
        <f aca="false">VLOOKUP(B36,preasc,29,0)</f>
        <v>24400</v>
      </c>
      <c r="N36" s="17" t="n">
        <f aca="false">VLOOKUP(B36,Geralf,2,0)</f>
        <v>1</v>
      </c>
      <c r="O36" s="17" t="n">
        <f aca="false">VLOOKUP(B36,Geralf,3,0)</f>
        <v>1033.23</v>
      </c>
      <c r="P36" s="17" t="n">
        <f aca="false">VLOOKUP(B36,minis,2,0)</f>
        <v>1</v>
      </c>
      <c r="Q36" s="17" t="n">
        <f aca="false">VLOOKUP(B36,minis,3,0)</f>
        <v>1033.23</v>
      </c>
      <c r="R36" s="17" t="n">
        <f aca="false">VLOOKUP(B36,pacms,10,0)</f>
        <v>1</v>
      </c>
      <c r="S36" s="17" t="n">
        <f aca="false">VLOOKUP(B36,pacams,10,0)</f>
        <v>250</v>
      </c>
      <c r="T36" s="17" t="n">
        <f aca="false">VLOOKUP(B36,prems,36,0)</f>
        <v>1</v>
      </c>
      <c r="U36" s="17" t="n">
        <f aca="false">VLOOKUP(B36,preams,36,0)</f>
        <v>0</v>
      </c>
      <c r="V36" s="17"/>
      <c r="W36" s="17"/>
    </row>
    <row r="37" customFormat="false" ht="12.8" hidden="false" customHeight="false" outlineLevel="0" collapsed="false">
      <c r="A37" s="17" t="str">
        <f aca="false">LEFT(B37,7)</f>
        <v>2778831</v>
      </c>
      <c r="B37" s="17" t="s">
        <v>492</v>
      </c>
      <c r="C37" s="17" t="str">
        <f aca="false">VLOOKUP(A37,bsih,4,0)</f>
        <v>421150 Nova Trento</v>
      </c>
      <c r="D37" s="17" t="n">
        <f aca="false">VLOOKUP(B37,Geralm,2,0)</f>
        <v>26</v>
      </c>
      <c r="E37" s="17" t="n">
        <f aca="false">VLOOKUP(B37,Geralm,3,0)</f>
        <v>11978.67</v>
      </c>
      <c r="F37" s="17"/>
      <c r="G37" s="20"/>
      <c r="H37" s="17" t="e">
        <f aca="false">VLOOKUP(B37,santa,2,0)</f>
        <v>#N/A</v>
      </c>
      <c r="I37" s="17" t="e">
        <f aca="false">VLOOKUP(B37,santa,3,0)</f>
        <v>#N/A</v>
      </c>
      <c r="J37" s="17" t="n">
        <f aca="false">VLOOKUP(B37,pacsc,15,0)</f>
        <v>26</v>
      </c>
      <c r="K37" s="17" t="n">
        <f aca="false">VLOOKUP(B37,pacasc,15,0)</f>
        <v>8850</v>
      </c>
      <c r="L37" s="17" t="n">
        <f aca="false">VLOOKUP(B37,presc,29,0)</f>
        <v>26</v>
      </c>
      <c r="M37" s="17" t="n">
        <f aca="false">VLOOKUP(B37,preasc,29,0)</f>
        <v>13800</v>
      </c>
      <c r="N37" s="17" t="n">
        <f aca="false">VLOOKUP(B37,Geralf,2,0)</f>
        <v>109</v>
      </c>
      <c r="O37" s="17" t="n">
        <f aca="false">VLOOKUP(B37,Geralf,3,0)</f>
        <v>27515.13</v>
      </c>
      <c r="P37" s="17" t="n">
        <f aca="false">VLOOKUP(B37,minis,2,0)</f>
        <v>109</v>
      </c>
      <c r="Q37" s="17" t="n">
        <f aca="false">VLOOKUP(B37,minis,3,0)</f>
        <v>27515.13</v>
      </c>
      <c r="R37" s="17" t="n">
        <f aca="false">VLOOKUP(B37,pacms,10,0)</f>
        <v>109</v>
      </c>
      <c r="S37" s="17" t="n">
        <f aca="false">VLOOKUP(B37,pacams,10,0)</f>
        <v>27750</v>
      </c>
      <c r="T37" s="17" t="n">
        <f aca="false">VLOOKUP(B37,prems,36,0)</f>
        <v>109</v>
      </c>
      <c r="U37" s="17" t="n">
        <f aca="false">VLOOKUP(B37,preams,36,0)</f>
        <v>23270.01</v>
      </c>
      <c r="V37" s="17"/>
      <c r="W37" s="17"/>
    </row>
    <row r="38" customFormat="false" ht="12.8" hidden="false" customHeight="false" outlineLevel="0" collapsed="false">
      <c r="A38" s="17" t="str">
        <f aca="false">LEFT(B38,7)</f>
        <v>6048692</v>
      </c>
      <c r="B38" s="17" t="s">
        <v>564</v>
      </c>
      <c r="C38" s="17" t="str">
        <f aca="false">VLOOKUP(A38,bsih,4,0)</f>
        <v>420910 Joinville</v>
      </c>
      <c r="D38" s="17" t="n">
        <f aca="false">VLOOKUP(B38,Geralm,2,0)</f>
        <v>262</v>
      </c>
      <c r="E38" s="17" t="n">
        <f aca="false">VLOOKUP(B38,Geralm,3,0)</f>
        <v>175105.09</v>
      </c>
      <c r="F38" s="17"/>
      <c r="G38" s="20"/>
      <c r="H38" s="17" t="n">
        <f aca="false">VLOOKUP(B38,santa,2,0)</f>
        <v>1</v>
      </c>
      <c r="I38" s="17" t="n">
        <f aca="false">VLOOKUP(B38,santa,3,0)</f>
        <v>392.47</v>
      </c>
      <c r="J38" s="17" t="n">
        <f aca="false">VLOOKUP(B38,pacsc,15,0)</f>
        <v>262</v>
      </c>
      <c r="K38" s="17" t="n">
        <f aca="false">VLOOKUP(B38,pacasc,15,0)</f>
        <v>96900</v>
      </c>
      <c r="L38" s="17" t="n">
        <f aca="false">VLOOKUP(B38,presc,29,0)</f>
        <v>262</v>
      </c>
      <c r="M38" s="17" t="n">
        <f aca="false">VLOOKUP(B38,preasc,29,0)</f>
        <v>152270.04</v>
      </c>
      <c r="N38" s="17" t="e">
        <f aca="false">VLOOKUP(B38,Geralf,2,0)</f>
        <v>#N/A</v>
      </c>
      <c r="O38" s="17" t="e">
        <f aca="false">VLOOKUP(B38,Geralf,3,0)</f>
        <v>#N/A</v>
      </c>
      <c r="P38" s="17" t="e">
        <f aca="false">VLOOKUP(B38,minis,2,0)</f>
        <v>#N/A</v>
      </c>
      <c r="Q38" s="17" t="e">
        <f aca="false">VLOOKUP(B38,minis,3,0)</f>
        <v>#N/A</v>
      </c>
      <c r="R38" s="17" t="e">
        <f aca="false">VLOOKUP(B38,pacms,10,0)</f>
        <v>#N/A</v>
      </c>
      <c r="S38" s="17" t="e">
        <f aca="false">VLOOKUP(B38,pacams,10,0)</f>
        <v>#N/A</v>
      </c>
      <c r="T38" s="17" t="e">
        <f aca="false">VLOOKUP(B38,prems,36,0)</f>
        <v>#N/A</v>
      </c>
      <c r="U38" s="17" t="e">
        <f aca="false">VLOOKUP(B38,preams,36,0)</f>
        <v>#N/A</v>
      </c>
      <c r="V38" s="17"/>
      <c r="W38" s="17"/>
    </row>
    <row r="39" customFormat="false" ht="12.8" hidden="false" customHeight="false" outlineLevel="0" collapsed="false">
      <c r="A39" s="17" t="str">
        <f aca="false">LEFT(B39,7)</f>
        <v>6854729</v>
      </c>
      <c r="B39" s="17" t="s">
        <v>518</v>
      </c>
      <c r="C39" s="17" t="str">
        <f aca="false">VLOOKUP(A39,bsih,4,0)</f>
        <v>420200 Balneário Camboriú</v>
      </c>
      <c r="D39" s="17" t="n">
        <f aca="false">VLOOKUP(B39,Geralm,2,0)</f>
        <v>6</v>
      </c>
      <c r="E39" s="17" t="n">
        <f aca="false">VLOOKUP(B39,Geralm,3,0)</f>
        <v>3402.71</v>
      </c>
      <c r="F39" s="17"/>
      <c r="G39" s="20"/>
      <c r="H39" s="17" t="e">
        <f aca="false">VLOOKUP(B39,santa,2,0)</f>
        <v>#N/A</v>
      </c>
      <c r="I39" s="17" t="e">
        <f aca="false">VLOOKUP(B39,santa,3,0)</f>
        <v>#N/A</v>
      </c>
      <c r="J39" s="17" t="n">
        <f aca="false">VLOOKUP(B39,pacsc,15,0)</f>
        <v>6</v>
      </c>
      <c r="K39" s="17" t="n">
        <f aca="false">VLOOKUP(B39,pacasc,15,0)</f>
        <v>3000</v>
      </c>
      <c r="L39" s="17" t="n">
        <f aca="false">VLOOKUP(B39,presc,29,0)</f>
        <v>6</v>
      </c>
      <c r="M39" s="17" t="n">
        <f aca="false">VLOOKUP(B39,preasc,29,0)</f>
        <v>2800</v>
      </c>
      <c r="N39" s="17" t="e">
        <f aca="false">VLOOKUP(B39,Geralf,2,0)</f>
        <v>#N/A</v>
      </c>
      <c r="O39" s="17" t="e">
        <f aca="false">VLOOKUP(B39,Geralf,3,0)</f>
        <v>#N/A</v>
      </c>
      <c r="P39" s="17" t="e">
        <f aca="false">VLOOKUP(B39,minis,2,0)</f>
        <v>#N/A</v>
      </c>
      <c r="Q39" s="17" t="e">
        <f aca="false">VLOOKUP(B39,minis,3,0)</f>
        <v>#N/A</v>
      </c>
      <c r="R39" s="17" t="e">
        <f aca="false">VLOOKUP(B39,pacms,10,0)</f>
        <v>#N/A</v>
      </c>
      <c r="S39" s="17" t="e">
        <f aca="false">VLOOKUP(B39,pacams,10,0)</f>
        <v>#N/A</v>
      </c>
      <c r="T39" s="17" t="e">
        <f aca="false">VLOOKUP(B39,prems,36,0)</f>
        <v>#N/A</v>
      </c>
      <c r="U39" s="17" t="e">
        <f aca="false">VLOOKUP(B39,preams,36,0)</f>
        <v>#N/A</v>
      </c>
      <c r="V39" s="17"/>
      <c r="W39" s="17"/>
    </row>
    <row r="40" customFormat="false" ht="12.8" hidden="false" customHeight="false" outlineLevel="0" collapsed="false">
      <c r="A40" s="17" t="str">
        <f aca="false">LEFT(B40,7)</f>
        <v>7105088</v>
      </c>
      <c r="B40" s="17" t="s">
        <v>521</v>
      </c>
      <c r="C40" s="17" t="str">
        <f aca="false">VLOOKUP(A40,bsih,4,0)</f>
        <v>421620 São Francisco do Sul</v>
      </c>
      <c r="D40" s="17" t="n">
        <f aca="false">VLOOKUP(B40,Geralm,2,0)</f>
        <v>18</v>
      </c>
      <c r="E40" s="17" t="n">
        <f aca="false">VLOOKUP(B40,Geralm,3,0)</f>
        <v>13310</v>
      </c>
      <c r="F40" s="17"/>
      <c r="G40" s="20"/>
      <c r="H40" s="17" t="n">
        <f aca="false">VLOOKUP(B40,santa,2,0)</f>
        <v>17</v>
      </c>
      <c r="I40" s="17" t="n">
        <f aca="false">VLOOKUP(B40,santa,3,0)</f>
        <v>12896.31</v>
      </c>
      <c r="J40" s="17" t="n">
        <f aca="false">VLOOKUP(B40,pacsc,15,0)</f>
        <v>18</v>
      </c>
      <c r="K40" s="17" t="n">
        <f aca="false">VLOOKUP(B40,pacasc,15,0)</f>
        <v>4750</v>
      </c>
      <c r="L40" s="17" t="n">
        <f aca="false">VLOOKUP(B40,presc,29,0)</f>
        <v>18</v>
      </c>
      <c r="M40" s="17" t="n">
        <f aca="false">VLOOKUP(B40,preasc,29,0)</f>
        <v>8800</v>
      </c>
      <c r="N40" s="17" t="e">
        <f aca="false">VLOOKUP(B40,Geralf,2,0)</f>
        <v>#N/A</v>
      </c>
      <c r="O40" s="17" t="e">
        <f aca="false">VLOOKUP(B40,Geralf,3,0)</f>
        <v>#N/A</v>
      </c>
      <c r="P40" s="17" t="e">
        <f aca="false">VLOOKUP(B40,minis,2,0)</f>
        <v>#N/A</v>
      </c>
      <c r="Q40" s="17" t="e">
        <f aca="false">VLOOKUP(B40,minis,3,0)</f>
        <v>#N/A</v>
      </c>
      <c r="R40" s="17" t="e">
        <f aca="false">VLOOKUP(B40,pacms,10,0)</f>
        <v>#N/A</v>
      </c>
      <c r="S40" s="17" t="e">
        <f aca="false">VLOOKUP(B40,pacams,10,0)</f>
        <v>#N/A</v>
      </c>
      <c r="T40" s="17" t="e">
        <f aca="false">VLOOKUP(B40,prems,36,0)</f>
        <v>#N/A</v>
      </c>
      <c r="U40" s="17" t="e">
        <f aca="false">VLOOKUP(B40,preams,36,0)</f>
        <v>#N/A</v>
      </c>
      <c r="V40" s="17"/>
      <c r="W40" s="17"/>
    </row>
    <row r="41" customFormat="false" ht="12.8" hidden="false" customHeight="false" outlineLevel="0" collapsed="false">
      <c r="A41" s="17" t="str">
        <f aca="false">LEFT(B41,7)</f>
        <v>7286082</v>
      </c>
      <c r="B41" s="17" t="s">
        <v>527</v>
      </c>
      <c r="C41" s="17" t="str">
        <f aca="false">VLOOKUP(A41,bsih,4,0)</f>
        <v>420420 Chapecó</v>
      </c>
      <c r="D41" s="17" t="n">
        <f aca="false">VLOOKUP(B41,Geralm,2,0)</f>
        <v>76</v>
      </c>
      <c r="E41" s="17" t="n">
        <f aca="false">VLOOKUP(B41,Geralm,3,0)</f>
        <v>77414.01</v>
      </c>
      <c r="F41" s="17"/>
      <c r="G41" s="20"/>
      <c r="H41" s="17" t="n">
        <f aca="false">VLOOKUP(B41,santa,2,0)</f>
        <v>7</v>
      </c>
      <c r="I41" s="17" t="n">
        <f aca="false">VLOOKUP(B41,santa,3,0)</f>
        <v>5268.37</v>
      </c>
      <c r="J41" s="17" t="n">
        <f aca="false">VLOOKUP(B41,pacsc,15,0)</f>
        <v>76</v>
      </c>
      <c r="K41" s="17" t="n">
        <f aca="false">VLOOKUP(B41,pacasc,15,0)</f>
        <v>25800</v>
      </c>
      <c r="L41" s="17" t="n">
        <f aca="false">VLOOKUP(B41,presc,29,0)</f>
        <v>76</v>
      </c>
      <c r="M41" s="17" t="n">
        <f aca="false">VLOOKUP(B41,preasc,29,0)</f>
        <v>45113.36</v>
      </c>
      <c r="N41" s="17" t="n">
        <f aca="false">VLOOKUP(B41,Geralf,2,0)</f>
        <v>1</v>
      </c>
      <c r="O41" s="17" t="n">
        <f aca="false">VLOOKUP(B41,Geralf,3,0)</f>
        <v>826.71</v>
      </c>
      <c r="P41" s="17" t="n">
        <f aca="false">VLOOKUP(B41,minis,2,0)</f>
        <v>1</v>
      </c>
      <c r="Q41" s="17" t="n">
        <f aca="false">VLOOKUP(B41,minis,3,0)</f>
        <v>826.71</v>
      </c>
      <c r="R41" s="17" t="n">
        <f aca="false">VLOOKUP(B41,pacms,10,0)</f>
        <v>1</v>
      </c>
      <c r="S41" s="17" t="n">
        <f aca="false">VLOOKUP(B41,pacams,10,0)</f>
        <v>500</v>
      </c>
      <c r="T41" s="17" t="n">
        <f aca="false">VLOOKUP(B41,prems,36,0)</f>
        <v>1</v>
      </c>
      <c r="U41" s="17" t="n">
        <f aca="false">VLOOKUP(B41,preams,36,0)</f>
        <v>576.49</v>
      </c>
      <c r="V41" s="17"/>
      <c r="W41" s="17"/>
    </row>
    <row r="42" customFormat="false" ht="12.8" hidden="false" customHeight="false" outlineLevel="0" collapsed="false">
      <c r="A42" s="17" t="str">
        <f aca="false">LEFT(B42,7)</f>
        <v>7486596</v>
      </c>
      <c r="B42" s="17" t="s">
        <v>565</v>
      </c>
      <c r="C42" s="17" t="str">
        <f aca="false">VLOOKUP(A42,bsih,4,0)</f>
        <v>420230 Biguaçu</v>
      </c>
      <c r="D42" s="17" t="n">
        <f aca="false">VLOOKUP(B42,Geralm,2,0)</f>
        <v>149</v>
      </c>
      <c r="E42" s="17" t="n">
        <f aca="false">VLOOKUP(B42,Geralm,3,0)</f>
        <v>83117.19</v>
      </c>
      <c r="F42" s="17"/>
      <c r="G42" s="20"/>
      <c r="H42" s="17" t="n">
        <f aca="false">VLOOKUP(B42,santa,2,0)</f>
        <v>133</v>
      </c>
      <c r="I42" s="17" t="n">
        <f aca="false">VLOOKUP(B42,santa,3,0)</f>
        <v>70375.41</v>
      </c>
      <c r="J42" s="17" t="n">
        <f aca="false">VLOOKUP(B42,pacsc,15,0)</f>
        <v>149</v>
      </c>
      <c r="K42" s="17" t="n">
        <f aca="false">VLOOKUP(B42,pacasc,15,0)</f>
        <v>40100</v>
      </c>
      <c r="L42" s="17" t="n">
        <f aca="false">VLOOKUP(B42,presc,29,0)</f>
        <v>149</v>
      </c>
      <c r="M42" s="17" t="n">
        <f aca="false">VLOOKUP(B42,preasc,29,0)</f>
        <v>75136.84</v>
      </c>
      <c r="N42" s="17" t="e">
        <f aca="false">VLOOKUP(B42,Geralf,2,0)</f>
        <v>#N/A</v>
      </c>
      <c r="O42" s="17" t="e">
        <f aca="false">VLOOKUP(B42,Geralf,3,0)</f>
        <v>#N/A</v>
      </c>
      <c r="P42" s="17" t="e">
        <f aca="false">VLOOKUP(B42,minis,2,0)</f>
        <v>#N/A</v>
      </c>
      <c r="Q42" s="17" t="e">
        <f aca="false">VLOOKUP(B42,minis,3,0)</f>
        <v>#N/A</v>
      </c>
      <c r="R42" s="17" t="e">
        <f aca="false">VLOOKUP(B42,pacms,10,0)</f>
        <v>#N/A</v>
      </c>
      <c r="S42" s="17" t="e">
        <f aca="false">VLOOKUP(B42,pacams,10,0)</f>
        <v>#N/A</v>
      </c>
      <c r="T42" s="17" t="e">
        <f aca="false">VLOOKUP(B42,prems,36,0)</f>
        <v>#N/A</v>
      </c>
      <c r="U42" s="17" t="e">
        <f aca="false">VLOOKUP(B42,preams,36,0)</f>
        <v>#N/A</v>
      </c>
      <c r="V42" s="17"/>
      <c r="W42" s="17"/>
    </row>
    <row r="43" customFormat="false" ht="12.8" hidden="false" customHeight="false" outlineLevel="0" collapsed="false">
      <c r="A43" s="17" t="str">
        <f aca="false">LEFT(B43,7)</f>
        <v>7847777</v>
      </c>
      <c r="B43" s="17" t="s">
        <v>566</v>
      </c>
      <c r="C43" s="17" t="str">
        <f aca="false">VLOOKUP(A43,bsih,4,0)</f>
        <v>421060 Massaranduba</v>
      </c>
      <c r="D43" s="17" t="n">
        <f aca="false">VLOOKUP(B43,Geralm,2,0)</f>
        <v>62</v>
      </c>
      <c r="E43" s="17" t="n">
        <f aca="false">VLOOKUP(B43,Geralm,3,0)</f>
        <v>42856.29</v>
      </c>
      <c r="F43" s="17"/>
      <c r="G43" s="20"/>
      <c r="H43" s="17" t="n">
        <f aca="false">VLOOKUP(B43,santa,2,0)</f>
        <v>44</v>
      </c>
      <c r="I43" s="17" t="n">
        <f aca="false">VLOOKUP(B43,santa,3,0)</f>
        <v>19390.71</v>
      </c>
      <c r="J43" s="17" t="n">
        <f aca="false">VLOOKUP(B43,pacsc,15,0)</f>
        <v>62</v>
      </c>
      <c r="K43" s="17" t="n">
        <f aca="false">VLOOKUP(B43,pacasc,15,0)</f>
        <v>20250</v>
      </c>
      <c r="L43" s="17" t="n">
        <f aca="false">VLOOKUP(B43,presc,29,0)</f>
        <v>62</v>
      </c>
      <c r="M43" s="17" t="n">
        <f aca="false">VLOOKUP(B43,preasc,29,0)</f>
        <v>29900</v>
      </c>
      <c r="N43" s="17" t="e">
        <f aca="false">VLOOKUP(B43,Geralf,2,0)</f>
        <v>#N/A</v>
      </c>
      <c r="O43" s="17" t="e">
        <f aca="false">VLOOKUP(B43,Geralf,3,0)</f>
        <v>#N/A</v>
      </c>
      <c r="P43" s="17" t="e">
        <f aca="false">VLOOKUP(B43,minis,2,0)</f>
        <v>#N/A</v>
      </c>
      <c r="Q43" s="17" t="e">
        <f aca="false">VLOOKUP(B43,minis,3,0)</f>
        <v>#N/A</v>
      </c>
      <c r="R43" s="17" t="e">
        <f aca="false">VLOOKUP(B43,pacms,10,0)</f>
        <v>#N/A</v>
      </c>
      <c r="S43" s="17" t="e">
        <f aca="false">VLOOKUP(B43,pacams,10,0)</f>
        <v>#N/A</v>
      </c>
      <c r="T43" s="17" t="e">
        <f aca="false">VLOOKUP(B43,prems,36,0)</f>
        <v>#N/A</v>
      </c>
      <c r="U43" s="17" t="e">
        <f aca="false">VLOOKUP(B43,preams,36,0)</f>
        <v>#N/A</v>
      </c>
      <c r="V43" s="17"/>
      <c r="W43" s="17"/>
    </row>
    <row r="44" customFormat="false" ht="12.8" hidden="false" customHeight="false" outlineLevel="0" collapsed="false">
      <c r="A44" s="17" t="str">
        <f aca="false">LEFT(B44,7)</f>
        <v>9175849</v>
      </c>
      <c r="B44" s="17" t="s">
        <v>552</v>
      </c>
      <c r="C44" s="17" t="str">
        <f aca="false">VLOOKUP(A44,bsih,4,0)</f>
        <v>420910 Joinville</v>
      </c>
      <c r="D44" s="17" t="n">
        <f aca="false">VLOOKUP(B44,Geralm,2,0)</f>
        <v>2</v>
      </c>
      <c r="E44" s="17" t="n">
        <f aca="false">VLOOKUP(B44,Geralm,3,0)</f>
        <v>5334.58</v>
      </c>
      <c r="F44" s="17"/>
      <c r="G44" s="20"/>
      <c r="H44" s="17" t="n">
        <f aca="false">VLOOKUP(B44,santa,2,0)</f>
        <v>2</v>
      </c>
      <c r="I44" s="17" t="n">
        <f aca="false">VLOOKUP(B44,santa,3,0)</f>
        <v>5334.58</v>
      </c>
      <c r="J44" s="17" t="n">
        <f aca="false">VLOOKUP(B44,pacsc,15,0)</f>
        <v>2</v>
      </c>
      <c r="K44" s="17" t="n">
        <f aca="false">VLOOKUP(B44,pacasc,15,0)</f>
        <v>300</v>
      </c>
      <c r="L44" s="17" t="n">
        <f aca="false">VLOOKUP(B44,presc,29,0)</f>
        <v>2</v>
      </c>
      <c r="M44" s="17" t="n">
        <f aca="false">VLOOKUP(B44,preasc,29,0)</f>
        <v>3725.26</v>
      </c>
      <c r="N44" s="17" t="e">
        <f aca="false">VLOOKUP(B44,Geralf,2,0)</f>
        <v>#N/A</v>
      </c>
      <c r="O44" s="17" t="e">
        <f aca="false">VLOOKUP(B44,Geralf,3,0)</f>
        <v>#N/A</v>
      </c>
      <c r="P44" s="17" t="e">
        <f aca="false">VLOOKUP(B44,minis,2,0)</f>
        <v>#N/A</v>
      </c>
      <c r="Q44" s="17" t="e">
        <f aca="false">VLOOKUP(B44,minis,3,0)</f>
        <v>#N/A</v>
      </c>
      <c r="R44" s="17" t="e">
        <f aca="false">VLOOKUP(B44,pacms,10,0)</f>
        <v>#N/A</v>
      </c>
      <c r="S44" s="17" t="e">
        <f aca="false">VLOOKUP(B44,pacams,10,0)</f>
        <v>#N/A</v>
      </c>
      <c r="T44" s="17" t="e">
        <f aca="false">VLOOKUP(B44,prems,36,0)</f>
        <v>#N/A</v>
      </c>
      <c r="U44" s="17" t="e">
        <f aca="false">VLOOKUP(B44,preams,36,0)</f>
        <v>#N/A</v>
      </c>
      <c r="V44" s="17"/>
      <c r="W44" s="17"/>
    </row>
    <row r="45" customFormat="false" ht="12.8" hidden="false" customHeight="false" outlineLevel="0" collapsed="false">
      <c r="G45" s="16"/>
      <c r="I45" s="0"/>
    </row>
  </sheetData>
  <mergeCells count="10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54"/>
  <sheetViews>
    <sheetView showFormulas="false" showGridLines="true" showRowColHeaders="true" showZeros="true" rightToLeft="false" tabSelected="true" showOutlineSymbols="true" defaultGridColor="true" view="normal" topLeftCell="A10" colorId="64" zoomScale="90" zoomScaleNormal="90" zoomScalePageLayoutView="100" workbookViewId="0">
      <selection pane="topLeft" activeCell="B54" activeCellId="0" sqref="B54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21" width="15.68"/>
    <col collapsed="false" customWidth="true" hidden="false" outlineLevel="0" max="6" min="6" style="0" width="6.88"/>
    <col collapsed="false" customWidth="true" hidden="false" outlineLevel="0" max="7" min="7" style="0" width="15.68"/>
    <col collapsed="false" customWidth="true" hidden="false" outlineLevel="0" max="8" min="8" style="0" width="6.88"/>
    <col collapsed="false" customWidth="true" hidden="false" outlineLevel="0" max="9" min="9" style="21" width="16.14"/>
    <col collapsed="false" customWidth="true" hidden="false" outlineLevel="0" max="10" min="10" style="0" width="6.88"/>
    <col collapsed="false" customWidth="true" hidden="false" outlineLevel="0" max="11" min="11" style="21" width="16.14"/>
    <col collapsed="false" customWidth="true" hidden="false" outlineLevel="0" max="12" min="12" style="0" width="6.88"/>
    <col collapsed="false" customWidth="true" hidden="false" outlineLevel="0" max="13" min="13" style="21" width="18"/>
    <col collapsed="false" customWidth="true" hidden="false" outlineLevel="0" max="14" min="14" style="0" width="6.88"/>
    <col collapsed="false" customWidth="true" hidden="false" outlineLevel="0" max="15" min="15" style="21" width="14.14"/>
    <col collapsed="false" customWidth="true" hidden="false" outlineLevel="0" max="16" min="16" style="0" width="6.88"/>
    <col collapsed="false" customWidth="true" hidden="false" outlineLevel="0" max="17" min="17" style="21" width="14.14"/>
    <col collapsed="false" customWidth="true" hidden="false" outlineLevel="0" max="18" min="18" style="0" width="6.88"/>
    <col collapsed="false" customWidth="true" hidden="false" outlineLevel="0" max="19" min="19" style="21" width="16.14"/>
    <col collapsed="false" customWidth="true" hidden="false" outlineLevel="0" max="20" min="20" style="0" width="6.88"/>
    <col collapsed="false" customWidth="true" hidden="false" outlineLevel="0" max="21" min="21" style="21" width="16.14"/>
    <col collapsed="false" customWidth="true" hidden="false" outlineLevel="0" max="22" min="22" style="0" width="6.88"/>
    <col collapsed="false" customWidth="true" hidden="false" outlineLevel="0" max="23" min="23" style="21" width="18"/>
  </cols>
  <sheetData>
    <row r="1" customFormat="false" ht="12.8" hidden="false" customHeight="false" outlineLevel="0" collapsed="false">
      <c r="B1" s="22" t="s">
        <v>654</v>
      </c>
      <c r="D1" s="23"/>
      <c r="E1" s="24"/>
      <c r="F1" s="23"/>
      <c r="G1" s="24"/>
      <c r="H1" s="23"/>
      <c r="I1" s="24"/>
      <c r="J1" s="25"/>
      <c r="K1" s="24"/>
      <c r="L1" s="25"/>
      <c r="M1" s="24"/>
      <c r="N1" s="25"/>
      <c r="O1" s="0"/>
      <c r="Q1" s="0"/>
      <c r="S1" s="0"/>
      <c r="U1" s="0"/>
      <c r="W1" s="0"/>
    </row>
    <row r="2" customFormat="false" ht="12.8" hidden="false" customHeight="false" outlineLevel="0" collapsed="false">
      <c r="B2" s="22" t="s">
        <v>655</v>
      </c>
      <c r="D2" s="23"/>
      <c r="E2" s="24"/>
      <c r="F2" s="23"/>
      <c r="G2" s="24"/>
      <c r="H2" s="23"/>
      <c r="I2" s="24"/>
      <c r="J2" s="25"/>
      <c r="K2" s="24"/>
      <c r="L2" s="25"/>
      <c r="M2" s="24"/>
      <c r="N2" s="25"/>
      <c r="O2" s="0"/>
      <c r="Q2" s="0"/>
      <c r="S2" s="0"/>
      <c r="U2" s="0"/>
      <c r="W2" s="0"/>
    </row>
    <row r="3" customFormat="false" ht="12.8" hidden="false" customHeight="false" outlineLevel="0" collapsed="false">
      <c r="B3" s="22" t="s">
        <v>656</v>
      </c>
      <c r="D3" s="23"/>
      <c r="E3" s="24"/>
      <c r="F3" s="23"/>
      <c r="G3" s="24"/>
      <c r="H3" s="23"/>
      <c r="I3" s="24"/>
      <c r="J3" s="25"/>
      <c r="K3" s="24"/>
      <c r="L3" s="25"/>
      <c r="M3" s="24"/>
      <c r="N3" s="25"/>
      <c r="O3" s="0"/>
      <c r="Q3" s="0"/>
      <c r="S3" s="0"/>
      <c r="U3" s="0"/>
      <c r="W3" s="0"/>
    </row>
    <row r="4" customFormat="false" ht="12.8" hidden="false" customHeight="false" outlineLevel="0" collapsed="false">
      <c r="B4" s="22" t="s">
        <v>657</v>
      </c>
      <c r="D4" s="23"/>
      <c r="E4" s="24"/>
      <c r="F4" s="23"/>
      <c r="G4" s="24"/>
      <c r="H4" s="23"/>
      <c r="I4" s="24"/>
      <c r="J4" s="25"/>
      <c r="K4" s="24"/>
      <c r="L4" s="25"/>
      <c r="M4" s="24"/>
      <c r="N4" s="25"/>
      <c r="O4" s="0"/>
      <c r="Q4" s="0"/>
      <c r="S4" s="0"/>
      <c r="U4" s="0"/>
      <c r="W4" s="0"/>
    </row>
    <row r="5" customFormat="false" ht="12.8" hidden="false" customHeight="false" outlineLevel="0" collapsed="false">
      <c r="B5" s="22"/>
      <c r="D5" s="23"/>
      <c r="E5" s="24"/>
      <c r="F5" s="23"/>
      <c r="G5" s="24"/>
      <c r="H5" s="23"/>
      <c r="I5" s="24"/>
      <c r="J5" s="25"/>
      <c r="K5" s="24"/>
      <c r="L5" s="25"/>
      <c r="M5" s="24"/>
      <c r="N5" s="25"/>
      <c r="O5" s="0"/>
      <c r="Q5" s="0"/>
      <c r="S5" s="0"/>
      <c r="U5" s="0"/>
      <c r="W5" s="0"/>
    </row>
    <row r="6" customFormat="false" ht="12.8" hidden="false" customHeight="false" outlineLevel="0" collapsed="false">
      <c r="B6" s="26" t="s">
        <v>658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customFormat="false" ht="12.8" hidden="false" customHeight="false" outlineLevel="0" collapsed="false">
      <c r="B7" s="17"/>
      <c r="C7" s="17"/>
      <c r="D7" s="26" t="s">
        <v>643</v>
      </c>
      <c r="E7" s="26"/>
      <c r="F7" s="26" t="s">
        <v>644</v>
      </c>
      <c r="G7" s="26"/>
      <c r="H7" s="27" t="s">
        <v>645</v>
      </c>
      <c r="I7" s="27"/>
      <c r="J7" s="27" t="s">
        <v>646</v>
      </c>
      <c r="K7" s="27"/>
      <c r="L7" s="27" t="s">
        <v>647</v>
      </c>
      <c r="M7" s="27"/>
      <c r="N7" s="26" t="s">
        <v>648</v>
      </c>
      <c r="O7" s="26"/>
      <c r="P7" s="26" t="s">
        <v>649</v>
      </c>
      <c r="Q7" s="26"/>
      <c r="R7" s="27" t="s">
        <v>650</v>
      </c>
      <c r="S7" s="27"/>
      <c r="T7" s="27" t="s">
        <v>651</v>
      </c>
      <c r="U7" s="27"/>
      <c r="V7" s="26" t="s">
        <v>567</v>
      </c>
      <c r="W7" s="26"/>
    </row>
    <row r="8" customFormat="false" ht="12.8" hidden="false" customHeight="false" outlineLevel="0" collapsed="false">
      <c r="B8" s="28" t="s">
        <v>2</v>
      </c>
      <c r="C8" s="28" t="s">
        <v>642</v>
      </c>
      <c r="D8" s="28" t="s">
        <v>652</v>
      </c>
      <c r="E8" s="29" t="s">
        <v>653</v>
      </c>
      <c r="F8" s="28" t="s">
        <v>652</v>
      </c>
      <c r="G8" s="28" t="s">
        <v>653</v>
      </c>
      <c r="H8" s="30" t="s">
        <v>652</v>
      </c>
      <c r="I8" s="31" t="s">
        <v>653</v>
      </c>
      <c r="J8" s="30" t="s">
        <v>652</v>
      </c>
      <c r="K8" s="31" t="s">
        <v>653</v>
      </c>
      <c r="L8" s="30" t="s">
        <v>652</v>
      </c>
      <c r="M8" s="31" t="s">
        <v>653</v>
      </c>
      <c r="N8" s="28" t="s">
        <v>652</v>
      </c>
      <c r="O8" s="29" t="s">
        <v>653</v>
      </c>
      <c r="P8" s="28" t="s">
        <v>652</v>
      </c>
      <c r="Q8" s="29" t="s">
        <v>653</v>
      </c>
      <c r="R8" s="30" t="s">
        <v>652</v>
      </c>
      <c r="S8" s="31" t="s">
        <v>653</v>
      </c>
      <c r="T8" s="30" t="s">
        <v>652</v>
      </c>
      <c r="U8" s="31" t="s">
        <v>653</v>
      </c>
      <c r="V8" s="28" t="s">
        <v>652</v>
      </c>
      <c r="W8" s="29" t="s">
        <v>653</v>
      </c>
    </row>
    <row r="9" customFormat="false" ht="12.8" hidden="false" customHeight="false" outlineLevel="0" collapsed="false">
      <c r="B9" s="17" t="s">
        <v>518</v>
      </c>
      <c r="C9" s="17" t="s">
        <v>519</v>
      </c>
      <c r="D9" s="17" t="n">
        <v>6</v>
      </c>
      <c r="E9" s="32" t="n">
        <v>3402.71</v>
      </c>
      <c r="F9" s="17" t="n">
        <v>6</v>
      </c>
      <c r="G9" s="32" t="n">
        <v>3402.71</v>
      </c>
      <c r="H9" s="33" t="n">
        <v>0</v>
      </c>
      <c r="I9" s="34" t="n">
        <v>0</v>
      </c>
      <c r="J9" s="33" t="n">
        <v>6</v>
      </c>
      <c r="K9" s="34" t="n">
        <v>3000</v>
      </c>
      <c r="L9" s="33" t="n">
        <v>6</v>
      </c>
      <c r="M9" s="34" t="n">
        <v>2800</v>
      </c>
      <c r="N9" s="17" t="n">
        <v>0</v>
      </c>
      <c r="O9" s="32" t="n">
        <v>0</v>
      </c>
      <c r="P9" s="17" t="n">
        <v>0</v>
      </c>
      <c r="Q9" s="32" t="n">
        <v>0</v>
      </c>
      <c r="R9" s="33" t="n">
        <v>0</v>
      </c>
      <c r="S9" s="34" t="n">
        <v>0</v>
      </c>
      <c r="T9" s="33" t="n">
        <v>0</v>
      </c>
      <c r="U9" s="34" t="n">
        <v>0</v>
      </c>
      <c r="V9" s="17" t="n">
        <v>6</v>
      </c>
      <c r="W9" s="32" t="n">
        <v>5800</v>
      </c>
    </row>
    <row r="10" customFormat="false" ht="12.8" hidden="false" customHeight="false" outlineLevel="0" collapsed="false">
      <c r="B10" s="17" t="s">
        <v>565</v>
      </c>
      <c r="C10" s="17" t="s">
        <v>530</v>
      </c>
      <c r="D10" s="17" t="n">
        <v>149</v>
      </c>
      <c r="E10" s="32" t="n">
        <v>83117.19</v>
      </c>
      <c r="F10" s="17" t="n">
        <v>16</v>
      </c>
      <c r="G10" s="32" t="n">
        <v>12741.78</v>
      </c>
      <c r="H10" s="33" t="n">
        <v>133</v>
      </c>
      <c r="I10" s="34" t="n">
        <v>70375.41</v>
      </c>
      <c r="J10" s="33" t="n">
        <v>149</v>
      </c>
      <c r="K10" s="34" t="n">
        <v>40100</v>
      </c>
      <c r="L10" s="33" t="n">
        <v>149</v>
      </c>
      <c r="M10" s="34" t="n">
        <v>75136.84</v>
      </c>
      <c r="N10" s="17" t="n">
        <v>0</v>
      </c>
      <c r="O10" s="32" t="n">
        <v>0</v>
      </c>
      <c r="P10" s="17" t="n">
        <v>0</v>
      </c>
      <c r="Q10" s="32" t="n">
        <v>0</v>
      </c>
      <c r="R10" s="33" t="n">
        <v>0</v>
      </c>
      <c r="S10" s="34" t="n">
        <v>0</v>
      </c>
      <c r="T10" s="33" t="n">
        <v>0</v>
      </c>
      <c r="U10" s="34" t="n">
        <v>0</v>
      </c>
      <c r="V10" s="17" t="n">
        <v>149</v>
      </c>
      <c r="W10" s="32" t="n">
        <v>185612.25</v>
      </c>
    </row>
    <row r="11" customFormat="false" ht="12.8" hidden="false" customHeight="false" outlineLevel="0" collapsed="false">
      <c r="B11" s="17" t="s">
        <v>288</v>
      </c>
      <c r="C11" s="17" t="s">
        <v>289</v>
      </c>
      <c r="D11" s="17" t="n">
        <v>20</v>
      </c>
      <c r="E11" s="32" t="n">
        <v>17984.2</v>
      </c>
      <c r="F11" s="17" t="n">
        <v>3</v>
      </c>
      <c r="G11" s="32" t="n">
        <v>2213.97</v>
      </c>
      <c r="H11" s="33" t="n">
        <v>17</v>
      </c>
      <c r="I11" s="34" t="n">
        <v>15770.23</v>
      </c>
      <c r="J11" s="33" t="n">
        <v>20</v>
      </c>
      <c r="K11" s="34" t="n">
        <v>9700</v>
      </c>
      <c r="L11" s="33" t="n">
        <v>20</v>
      </c>
      <c r="M11" s="34" t="n">
        <v>15000</v>
      </c>
      <c r="N11" s="17" t="n">
        <v>79</v>
      </c>
      <c r="O11" s="32" t="n">
        <v>87521.59</v>
      </c>
      <c r="P11" s="17" t="n">
        <v>79</v>
      </c>
      <c r="Q11" s="32" t="n">
        <v>87521.59</v>
      </c>
      <c r="R11" s="33" t="n">
        <v>79</v>
      </c>
      <c r="S11" s="34" t="n">
        <v>24250</v>
      </c>
      <c r="T11" s="33" t="n">
        <v>79</v>
      </c>
      <c r="U11" s="34" t="n">
        <v>11232.54</v>
      </c>
      <c r="V11" s="17" t="n">
        <v>99</v>
      </c>
      <c r="W11" s="32" t="n">
        <v>75952.77</v>
      </c>
    </row>
    <row r="12" customFormat="false" ht="12.8" hidden="false" customHeight="false" outlineLevel="0" collapsed="false">
      <c r="B12" s="17" t="s">
        <v>370</v>
      </c>
      <c r="C12" s="17" t="s">
        <v>289</v>
      </c>
      <c r="D12" s="17" t="n">
        <v>53</v>
      </c>
      <c r="E12" s="32" t="n">
        <v>41517.71</v>
      </c>
      <c r="F12" s="17" t="n">
        <v>52</v>
      </c>
      <c r="G12" s="32" t="n">
        <v>40709.63</v>
      </c>
      <c r="H12" s="33" t="n">
        <v>1</v>
      </c>
      <c r="I12" s="34" t="n">
        <v>808.08</v>
      </c>
      <c r="J12" s="33" t="n">
        <v>53</v>
      </c>
      <c r="K12" s="34" t="n">
        <v>16300</v>
      </c>
      <c r="L12" s="33" t="n">
        <v>53</v>
      </c>
      <c r="M12" s="34" t="n">
        <v>27500</v>
      </c>
      <c r="N12" s="17" t="n">
        <v>7</v>
      </c>
      <c r="O12" s="32" t="n">
        <v>10734.88</v>
      </c>
      <c r="P12" s="17" t="n">
        <v>7</v>
      </c>
      <c r="Q12" s="32" t="n">
        <v>10734.88</v>
      </c>
      <c r="R12" s="33" t="n">
        <v>7</v>
      </c>
      <c r="S12" s="34" t="n">
        <v>1750</v>
      </c>
      <c r="T12" s="33" t="n">
        <v>7</v>
      </c>
      <c r="U12" s="34" t="n">
        <v>65.01</v>
      </c>
      <c r="V12" s="17" t="n">
        <v>60</v>
      </c>
      <c r="W12" s="32" t="n">
        <v>46423.09</v>
      </c>
    </row>
    <row r="13" customFormat="false" ht="12.8" hidden="false" customHeight="false" outlineLevel="0" collapsed="false">
      <c r="B13" s="17" t="s">
        <v>372</v>
      </c>
      <c r="C13" s="17" t="s">
        <v>289</v>
      </c>
      <c r="D13" s="17" t="n">
        <v>53</v>
      </c>
      <c r="E13" s="32" t="n">
        <v>59464.03</v>
      </c>
      <c r="F13" s="17" t="n">
        <v>32</v>
      </c>
      <c r="G13" s="32" t="n">
        <v>35654.26</v>
      </c>
      <c r="H13" s="33" t="n">
        <v>21</v>
      </c>
      <c r="I13" s="34" t="n">
        <v>23809.77</v>
      </c>
      <c r="J13" s="33" t="n">
        <v>53</v>
      </c>
      <c r="K13" s="34" t="n">
        <v>17900</v>
      </c>
      <c r="L13" s="33" t="n">
        <v>53</v>
      </c>
      <c r="M13" s="34" t="n">
        <v>29800</v>
      </c>
      <c r="N13" s="17" t="n">
        <v>24</v>
      </c>
      <c r="O13" s="32" t="n">
        <v>23548.32</v>
      </c>
      <c r="P13" s="17" t="n">
        <v>24</v>
      </c>
      <c r="Q13" s="32" t="n">
        <v>23548.32</v>
      </c>
      <c r="R13" s="33" t="n">
        <v>24</v>
      </c>
      <c r="S13" s="34" t="n">
        <v>7500</v>
      </c>
      <c r="T13" s="33" t="n">
        <v>24</v>
      </c>
      <c r="U13" s="34" t="n">
        <v>2566.77</v>
      </c>
      <c r="V13" s="17" t="n">
        <v>77</v>
      </c>
      <c r="W13" s="32" t="n">
        <v>81576.54</v>
      </c>
    </row>
    <row r="14" customFormat="false" ht="12.8" hidden="false" customHeight="false" outlineLevel="0" collapsed="false">
      <c r="B14" s="17" t="s">
        <v>291</v>
      </c>
      <c r="C14" s="17" t="s">
        <v>292</v>
      </c>
      <c r="D14" s="17" t="n">
        <v>74</v>
      </c>
      <c r="E14" s="32" t="n">
        <v>53042.85</v>
      </c>
      <c r="F14" s="17" t="n">
        <v>45</v>
      </c>
      <c r="G14" s="32" t="n">
        <v>37286.12</v>
      </c>
      <c r="H14" s="33" t="n">
        <v>29</v>
      </c>
      <c r="I14" s="34" t="n">
        <v>15756.73</v>
      </c>
      <c r="J14" s="33" t="n">
        <v>74</v>
      </c>
      <c r="K14" s="34" t="n">
        <v>27850</v>
      </c>
      <c r="L14" s="33" t="n">
        <v>74</v>
      </c>
      <c r="M14" s="34" t="n">
        <v>38513.36</v>
      </c>
      <c r="N14" s="17" t="n">
        <v>51</v>
      </c>
      <c r="O14" s="32" t="n">
        <v>54128.56</v>
      </c>
      <c r="P14" s="17" t="n">
        <v>51</v>
      </c>
      <c r="Q14" s="32" t="n">
        <v>54128.56</v>
      </c>
      <c r="R14" s="33" t="n">
        <v>51</v>
      </c>
      <c r="S14" s="34" t="n">
        <v>14650</v>
      </c>
      <c r="T14" s="33" t="n">
        <v>51</v>
      </c>
      <c r="U14" s="34" t="n">
        <v>8601.25</v>
      </c>
      <c r="V14" s="17" t="n">
        <v>125</v>
      </c>
      <c r="W14" s="32" t="n">
        <v>105371.34</v>
      </c>
    </row>
    <row r="15" customFormat="false" ht="12.8" hidden="false" customHeight="false" outlineLevel="0" collapsed="false">
      <c r="B15" s="17" t="s">
        <v>294</v>
      </c>
      <c r="C15" s="17" t="s">
        <v>292</v>
      </c>
      <c r="D15" s="17" t="n">
        <v>61</v>
      </c>
      <c r="E15" s="32" t="n">
        <v>50661.15</v>
      </c>
      <c r="F15" s="17" t="n">
        <v>61</v>
      </c>
      <c r="G15" s="32" t="n">
        <v>50661.15</v>
      </c>
      <c r="H15" s="33" t="n">
        <v>0</v>
      </c>
      <c r="I15" s="34" t="n">
        <v>0</v>
      </c>
      <c r="J15" s="33" t="n">
        <v>61</v>
      </c>
      <c r="K15" s="34" t="n">
        <v>22700</v>
      </c>
      <c r="L15" s="33" t="n">
        <v>61</v>
      </c>
      <c r="M15" s="34" t="n">
        <v>37902.18</v>
      </c>
      <c r="N15" s="17" t="n">
        <v>14</v>
      </c>
      <c r="O15" s="32" t="n">
        <v>10802.31</v>
      </c>
      <c r="P15" s="17" t="n">
        <v>14</v>
      </c>
      <c r="Q15" s="32" t="n">
        <v>10802.31</v>
      </c>
      <c r="R15" s="33" t="n">
        <v>14</v>
      </c>
      <c r="S15" s="34" t="n">
        <v>5200</v>
      </c>
      <c r="T15" s="33" t="n">
        <v>14</v>
      </c>
      <c r="U15" s="34" t="n">
        <v>1871.5</v>
      </c>
      <c r="V15" s="17" t="n">
        <v>75</v>
      </c>
      <c r="W15" s="32" t="n">
        <v>67673.68</v>
      </c>
    </row>
    <row r="16" customFormat="false" ht="12.8" hidden="false" customHeight="false" outlineLevel="0" collapsed="false">
      <c r="B16" s="17" t="s">
        <v>252</v>
      </c>
      <c r="C16" s="17" t="s">
        <v>253</v>
      </c>
      <c r="D16" s="17" t="n">
        <v>25</v>
      </c>
      <c r="E16" s="32" t="n">
        <v>20562.46</v>
      </c>
      <c r="F16" s="17" t="n">
        <v>0</v>
      </c>
      <c r="G16" s="32" t="n">
        <v>0</v>
      </c>
      <c r="H16" s="33" t="n">
        <v>25</v>
      </c>
      <c r="I16" s="34" t="n">
        <v>20562.46</v>
      </c>
      <c r="J16" s="33" t="n">
        <v>25</v>
      </c>
      <c r="K16" s="34" t="n">
        <v>6950</v>
      </c>
      <c r="L16" s="33" t="n">
        <v>25</v>
      </c>
      <c r="M16" s="34" t="n">
        <v>12956.68</v>
      </c>
      <c r="N16" s="17" t="n">
        <v>24</v>
      </c>
      <c r="O16" s="32" t="n">
        <v>10255.52</v>
      </c>
      <c r="P16" s="17" t="n">
        <v>24</v>
      </c>
      <c r="Q16" s="32" t="n">
        <v>10255.52</v>
      </c>
      <c r="R16" s="33" t="n">
        <v>24</v>
      </c>
      <c r="S16" s="34" t="n">
        <v>6000</v>
      </c>
      <c r="T16" s="33" t="n">
        <v>24</v>
      </c>
      <c r="U16" s="34" t="n">
        <v>1874.9</v>
      </c>
      <c r="V16" s="17" t="n">
        <v>49</v>
      </c>
      <c r="W16" s="32" t="n">
        <v>48344.04</v>
      </c>
    </row>
    <row r="17" customFormat="false" ht="12.8" hidden="false" customHeight="false" outlineLevel="0" collapsed="false">
      <c r="B17" s="17" t="s">
        <v>306</v>
      </c>
      <c r="C17" s="17" t="s">
        <v>303</v>
      </c>
      <c r="D17" s="17" t="n">
        <v>52</v>
      </c>
      <c r="E17" s="32" t="n">
        <v>50750.03</v>
      </c>
      <c r="F17" s="17" t="n">
        <v>39</v>
      </c>
      <c r="G17" s="32" t="n">
        <v>40036.18</v>
      </c>
      <c r="H17" s="33" t="n">
        <v>13</v>
      </c>
      <c r="I17" s="34" t="n">
        <v>10713.85</v>
      </c>
      <c r="J17" s="33" t="n">
        <v>52</v>
      </c>
      <c r="K17" s="34" t="n">
        <v>20600</v>
      </c>
      <c r="L17" s="33" t="n">
        <v>52</v>
      </c>
      <c r="M17" s="34" t="n">
        <v>29000</v>
      </c>
      <c r="N17" s="17" t="n">
        <v>0</v>
      </c>
      <c r="O17" s="32" t="n">
        <v>0</v>
      </c>
      <c r="P17" s="17" t="n">
        <v>0</v>
      </c>
      <c r="Q17" s="32" t="n">
        <v>0</v>
      </c>
      <c r="R17" s="33" t="n">
        <v>0</v>
      </c>
      <c r="S17" s="34" t="n">
        <v>0</v>
      </c>
      <c r="T17" s="33" t="n">
        <v>0</v>
      </c>
      <c r="U17" s="34" t="n">
        <v>0</v>
      </c>
      <c r="V17" s="17" t="n">
        <v>52</v>
      </c>
      <c r="W17" s="32" t="n">
        <v>60313.85</v>
      </c>
    </row>
    <row r="18" customFormat="false" ht="12.8" hidden="false" customHeight="false" outlineLevel="0" collapsed="false">
      <c r="B18" s="17" t="s">
        <v>527</v>
      </c>
      <c r="C18" s="17" t="s">
        <v>303</v>
      </c>
      <c r="D18" s="17" t="n">
        <v>76</v>
      </c>
      <c r="E18" s="32" t="n">
        <v>77414.01</v>
      </c>
      <c r="F18" s="17" t="n">
        <v>69</v>
      </c>
      <c r="G18" s="32" t="n">
        <v>72145.64</v>
      </c>
      <c r="H18" s="33" t="n">
        <v>7</v>
      </c>
      <c r="I18" s="34" t="n">
        <v>5268.37</v>
      </c>
      <c r="J18" s="33" t="n">
        <v>76</v>
      </c>
      <c r="K18" s="34" t="n">
        <v>25800</v>
      </c>
      <c r="L18" s="33" t="n">
        <v>76</v>
      </c>
      <c r="M18" s="34" t="n">
        <v>45113.36</v>
      </c>
      <c r="N18" s="17" t="n">
        <v>1</v>
      </c>
      <c r="O18" s="32" t="n">
        <v>826.71</v>
      </c>
      <c r="P18" s="17" t="n">
        <v>1</v>
      </c>
      <c r="Q18" s="32" t="n">
        <v>826.71</v>
      </c>
      <c r="R18" s="33" t="n">
        <v>1</v>
      </c>
      <c r="S18" s="34" t="n">
        <v>500</v>
      </c>
      <c r="T18" s="33" t="n">
        <v>1</v>
      </c>
      <c r="U18" s="34" t="n">
        <v>576.49</v>
      </c>
      <c r="V18" s="17" t="n">
        <v>77</v>
      </c>
      <c r="W18" s="32" t="n">
        <v>77258.22</v>
      </c>
    </row>
    <row r="19" customFormat="false" ht="12.8" hidden="false" customHeight="false" outlineLevel="0" collapsed="false">
      <c r="B19" s="17" t="s">
        <v>80</v>
      </c>
      <c r="C19" s="17" t="s">
        <v>81</v>
      </c>
      <c r="D19" s="17" t="n">
        <v>13</v>
      </c>
      <c r="E19" s="32" t="n">
        <v>11474.21</v>
      </c>
      <c r="F19" s="17" t="n">
        <v>12</v>
      </c>
      <c r="G19" s="32" t="n">
        <v>11145.87</v>
      </c>
      <c r="H19" s="33" t="n">
        <v>1</v>
      </c>
      <c r="I19" s="34" t="n">
        <v>328.34</v>
      </c>
      <c r="J19" s="33" t="n">
        <v>13</v>
      </c>
      <c r="K19" s="34" t="n">
        <v>5700</v>
      </c>
      <c r="L19" s="33" t="n">
        <v>13</v>
      </c>
      <c r="M19" s="34" t="n">
        <v>9266.41</v>
      </c>
      <c r="N19" s="17" t="n">
        <v>0</v>
      </c>
      <c r="O19" s="32" t="n">
        <v>0</v>
      </c>
      <c r="P19" s="17" t="n">
        <v>0</v>
      </c>
      <c r="Q19" s="32" t="n">
        <v>0</v>
      </c>
      <c r="R19" s="33" t="n">
        <v>0</v>
      </c>
      <c r="S19" s="34" t="n">
        <v>0</v>
      </c>
      <c r="T19" s="33" t="n">
        <v>0</v>
      </c>
      <c r="U19" s="34" t="n">
        <v>0</v>
      </c>
      <c r="V19" s="17" t="n">
        <v>13</v>
      </c>
      <c r="W19" s="32" t="n">
        <v>15294.75</v>
      </c>
    </row>
    <row r="20" customFormat="false" ht="12.8" hidden="false" customHeight="false" outlineLevel="0" collapsed="false">
      <c r="B20" s="17" t="s">
        <v>488</v>
      </c>
      <c r="C20" s="17" t="s">
        <v>386</v>
      </c>
      <c r="D20" s="17" t="n">
        <v>49</v>
      </c>
      <c r="E20" s="32" t="n">
        <v>29283.8</v>
      </c>
      <c r="F20" s="17" t="n">
        <v>47</v>
      </c>
      <c r="G20" s="32" t="n">
        <v>28197.64</v>
      </c>
      <c r="H20" s="33" t="n">
        <v>2</v>
      </c>
      <c r="I20" s="34" t="n">
        <v>1086.16</v>
      </c>
      <c r="J20" s="33" t="n">
        <v>49</v>
      </c>
      <c r="K20" s="34" t="n">
        <v>16400</v>
      </c>
      <c r="L20" s="33" t="n">
        <v>49</v>
      </c>
      <c r="M20" s="34" t="n">
        <v>24400</v>
      </c>
      <c r="N20" s="17" t="n">
        <v>1</v>
      </c>
      <c r="O20" s="32" t="n">
        <v>1033.23</v>
      </c>
      <c r="P20" s="17" t="n">
        <v>1</v>
      </c>
      <c r="Q20" s="32" t="n">
        <v>1033.23</v>
      </c>
      <c r="R20" s="33" t="n">
        <v>1</v>
      </c>
      <c r="S20" s="34" t="n">
        <v>250</v>
      </c>
      <c r="T20" s="33" t="n">
        <v>1</v>
      </c>
      <c r="U20" s="34" t="n">
        <v>0</v>
      </c>
      <c r="V20" s="17" t="n">
        <v>50</v>
      </c>
      <c r="W20" s="32" t="n">
        <v>42136.16</v>
      </c>
    </row>
    <row r="21" customFormat="false" ht="12.8" hidden="false" customHeight="false" outlineLevel="0" collapsed="false">
      <c r="B21" s="17" t="s">
        <v>561</v>
      </c>
      <c r="C21" s="17" t="s">
        <v>404</v>
      </c>
      <c r="D21" s="17" t="n">
        <v>12</v>
      </c>
      <c r="E21" s="32" t="n">
        <v>6790.87</v>
      </c>
      <c r="F21" s="17" t="n">
        <v>6</v>
      </c>
      <c r="G21" s="32" t="n">
        <v>4872.29</v>
      </c>
      <c r="H21" s="33" t="n">
        <v>6</v>
      </c>
      <c r="I21" s="34" t="n">
        <v>1918.58</v>
      </c>
      <c r="J21" s="33" t="n">
        <v>12</v>
      </c>
      <c r="K21" s="34" t="n">
        <v>3500</v>
      </c>
      <c r="L21" s="33" t="n">
        <v>12</v>
      </c>
      <c r="M21" s="34" t="n">
        <v>6000</v>
      </c>
      <c r="N21" s="17" t="n">
        <v>0</v>
      </c>
      <c r="O21" s="32" t="n">
        <v>0</v>
      </c>
      <c r="P21" s="17" t="n">
        <v>0</v>
      </c>
      <c r="Q21" s="32" t="n">
        <v>0</v>
      </c>
      <c r="R21" s="33" t="n">
        <v>0</v>
      </c>
      <c r="S21" s="34" t="n">
        <v>0</v>
      </c>
      <c r="T21" s="33" t="n">
        <v>0</v>
      </c>
      <c r="U21" s="34" t="n">
        <v>0</v>
      </c>
      <c r="V21" s="17" t="n">
        <v>12</v>
      </c>
      <c r="W21" s="32" t="n">
        <v>11418.58</v>
      </c>
    </row>
    <row r="22" customFormat="false" ht="12.8" hidden="false" customHeight="false" outlineLevel="0" collapsed="false">
      <c r="B22" s="17" t="s">
        <v>285</v>
      </c>
      <c r="C22" s="17" t="s">
        <v>286</v>
      </c>
      <c r="D22" s="17" t="n">
        <v>28</v>
      </c>
      <c r="E22" s="32" t="n">
        <v>23826.74</v>
      </c>
      <c r="F22" s="17" t="n">
        <v>4</v>
      </c>
      <c r="G22" s="32" t="n">
        <v>3037.41</v>
      </c>
      <c r="H22" s="33" t="n">
        <v>24</v>
      </c>
      <c r="I22" s="34" t="n">
        <v>20789.33</v>
      </c>
      <c r="J22" s="33" t="n">
        <v>28</v>
      </c>
      <c r="K22" s="34" t="n">
        <v>9600</v>
      </c>
      <c r="L22" s="33" t="n">
        <v>28</v>
      </c>
      <c r="M22" s="34" t="n">
        <v>16306.68</v>
      </c>
      <c r="N22" s="17" t="n">
        <v>15</v>
      </c>
      <c r="O22" s="32" t="n">
        <v>18663.26</v>
      </c>
      <c r="P22" s="17" t="n">
        <v>15</v>
      </c>
      <c r="Q22" s="32" t="n">
        <v>18663.26</v>
      </c>
      <c r="R22" s="33" t="n">
        <v>15</v>
      </c>
      <c r="S22" s="34" t="n">
        <v>4400</v>
      </c>
      <c r="T22" s="33" t="n">
        <v>15</v>
      </c>
      <c r="U22" s="34" t="n">
        <v>2005.59</v>
      </c>
      <c r="V22" s="17" t="n">
        <v>43</v>
      </c>
      <c r="W22" s="32" t="n">
        <v>53101.6</v>
      </c>
    </row>
    <row r="23" customFormat="false" ht="12.8" hidden="false" customHeight="false" outlineLevel="0" collapsed="false">
      <c r="B23" s="17" t="s">
        <v>296</v>
      </c>
      <c r="C23" s="17" t="s">
        <v>297</v>
      </c>
      <c r="D23" s="17" t="n">
        <v>30</v>
      </c>
      <c r="E23" s="32" t="n">
        <v>65233.22</v>
      </c>
      <c r="F23" s="17" t="n">
        <v>30</v>
      </c>
      <c r="G23" s="32" t="n">
        <v>65233.22</v>
      </c>
      <c r="H23" s="33" t="n">
        <v>0</v>
      </c>
      <c r="I23" s="34" t="n">
        <v>0</v>
      </c>
      <c r="J23" s="33" t="n">
        <v>30</v>
      </c>
      <c r="K23" s="34" t="n">
        <v>12000</v>
      </c>
      <c r="L23" s="33" t="n">
        <v>30</v>
      </c>
      <c r="M23" s="34" t="n">
        <v>19300</v>
      </c>
      <c r="N23" s="17" t="n">
        <v>1</v>
      </c>
      <c r="O23" s="32" t="n">
        <v>497.84</v>
      </c>
      <c r="P23" s="17" t="n">
        <v>1</v>
      </c>
      <c r="Q23" s="32" t="n">
        <v>497.84</v>
      </c>
      <c r="R23" s="33" t="n">
        <v>1</v>
      </c>
      <c r="S23" s="34" t="n">
        <v>500</v>
      </c>
      <c r="T23" s="33" t="n">
        <v>1</v>
      </c>
      <c r="U23" s="34" t="n">
        <v>524.2</v>
      </c>
      <c r="V23" s="17" t="n">
        <v>31</v>
      </c>
      <c r="W23" s="32" t="n">
        <v>32324.2</v>
      </c>
    </row>
    <row r="24" customFormat="false" ht="12.8" hidden="false" customHeight="false" outlineLevel="0" collapsed="false">
      <c r="B24" s="17" t="s">
        <v>563</v>
      </c>
      <c r="C24" s="17" t="s">
        <v>297</v>
      </c>
      <c r="D24" s="17" t="n">
        <v>42</v>
      </c>
      <c r="E24" s="32" t="n">
        <v>22465.96</v>
      </c>
      <c r="F24" s="17" t="n">
        <v>42</v>
      </c>
      <c r="G24" s="32" t="n">
        <v>22465.96</v>
      </c>
      <c r="H24" s="33" t="n">
        <v>0</v>
      </c>
      <c r="I24" s="34" t="n">
        <v>0</v>
      </c>
      <c r="J24" s="33" t="n">
        <v>42</v>
      </c>
      <c r="K24" s="34" t="n">
        <v>15250</v>
      </c>
      <c r="L24" s="33" t="n">
        <v>42</v>
      </c>
      <c r="M24" s="34" t="n">
        <v>22656.68</v>
      </c>
      <c r="N24" s="17" t="n">
        <v>50</v>
      </c>
      <c r="O24" s="32" t="n">
        <v>23227.43</v>
      </c>
      <c r="P24" s="17" t="n">
        <v>50</v>
      </c>
      <c r="Q24" s="32" t="n">
        <v>23227.43</v>
      </c>
      <c r="R24" s="33" t="n">
        <v>50</v>
      </c>
      <c r="S24" s="34" t="n">
        <v>18300</v>
      </c>
      <c r="T24" s="33" t="n">
        <v>50</v>
      </c>
      <c r="U24" s="34" t="n">
        <v>15797.63</v>
      </c>
      <c r="V24" s="17" t="n">
        <v>92</v>
      </c>
      <c r="W24" s="32" t="n">
        <v>72004.31</v>
      </c>
    </row>
    <row r="25" customFormat="false" ht="12.8" hidden="false" customHeight="false" outlineLevel="0" collapsed="false">
      <c r="B25" s="17" t="s">
        <v>555</v>
      </c>
      <c r="C25" s="17" t="s">
        <v>76</v>
      </c>
      <c r="D25" s="17" t="n">
        <v>52</v>
      </c>
      <c r="E25" s="32" t="n">
        <v>33796.8</v>
      </c>
      <c r="F25" s="17" t="n">
        <v>0</v>
      </c>
      <c r="G25" s="32" t="n">
        <v>0</v>
      </c>
      <c r="H25" s="33" t="n">
        <v>52</v>
      </c>
      <c r="I25" s="34" t="n">
        <v>33796.8</v>
      </c>
      <c r="J25" s="33" t="n">
        <v>52</v>
      </c>
      <c r="K25" s="34" t="n">
        <v>19050</v>
      </c>
      <c r="L25" s="33" t="n">
        <v>52</v>
      </c>
      <c r="M25" s="34" t="n">
        <v>33058.86</v>
      </c>
      <c r="N25" s="17" t="n">
        <v>55</v>
      </c>
      <c r="O25" s="32" t="n">
        <v>30288.26</v>
      </c>
      <c r="P25" s="17" t="n">
        <v>55</v>
      </c>
      <c r="Q25" s="32" t="n">
        <v>30288.26</v>
      </c>
      <c r="R25" s="33" t="n">
        <v>55</v>
      </c>
      <c r="S25" s="34" t="n">
        <v>15450</v>
      </c>
      <c r="T25" s="33" t="n">
        <v>55</v>
      </c>
      <c r="U25" s="34" t="n">
        <v>6517.93</v>
      </c>
      <c r="V25" s="17" t="n">
        <v>107</v>
      </c>
      <c r="W25" s="32" t="n">
        <v>107873.59</v>
      </c>
    </row>
    <row r="26" customFormat="false" ht="12.8" hidden="false" customHeight="false" outlineLevel="0" collapsed="false">
      <c r="B26" s="17" t="s">
        <v>96</v>
      </c>
      <c r="C26" s="17" t="s">
        <v>97</v>
      </c>
      <c r="D26" s="17" t="n">
        <v>149</v>
      </c>
      <c r="E26" s="32" t="n">
        <v>157288.22</v>
      </c>
      <c r="F26" s="17" t="n">
        <v>19</v>
      </c>
      <c r="G26" s="32" t="n">
        <v>32541.5</v>
      </c>
      <c r="H26" s="33" t="n">
        <v>130</v>
      </c>
      <c r="I26" s="34" t="n">
        <v>124746.72</v>
      </c>
      <c r="J26" s="33" t="n">
        <v>149</v>
      </c>
      <c r="K26" s="34" t="n">
        <v>52050</v>
      </c>
      <c r="L26" s="33" t="n">
        <v>149</v>
      </c>
      <c r="M26" s="34" t="n">
        <v>84400</v>
      </c>
      <c r="N26" s="17" t="n">
        <v>0</v>
      </c>
      <c r="O26" s="32" t="n">
        <v>0</v>
      </c>
      <c r="P26" s="17" t="n">
        <v>0</v>
      </c>
      <c r="Q26" s="32" t="n">
        <v>0</v>
      </c>
      <c r="R26" s="33" t="n">
        <v>0</v>
      </c>
      <c r="S26" s="34" t="n">
        <v>0</v>
      </c>
      <c r="T26" s="33" t="n">
        <v>0</v>
      </c>
      <c r="U26" s="34" t="n">
        <v>0</v>
      </c>
      <c r="V26" s="17" t="n">
        <v>149</v>
      </c>
      <c r="W26" s="32" t="n">
        <v>261196.72</v>
      </c>
    </row>
    <row r="27" customFormat="false" ht="12.8" hidden="false" customHeight="false" outlineLevel="0" collapsed="false">
      <c r="B27" s="17" t="s">
        <v>556</v>
      </c>
      <c r="C27" s="17" t="s">
        <v>97</v>
      </c>
      <c r="D27" s="17" t="n">
        <v>111</v>
      </c>
      <c r="E27" s="32" t="n">
        <v>94403.88</v>
      </c>
      <c r="F27" s="17" t="n">
        <v>1</v>
      </c>
      <c r="G27" s="32" t="n">
        <v>2541.93</v>
      </c>
      <c r="H27" s="33" t="n">
        <v>110</v>
      </c>
      <c r="I27" s="34" t="n">
        <v>91861.95</v>
      </c>
      <c r="J27" s="33" t="n">
        <v>111</v>
      </c>
      <c r="K27" s="34" t="n">
        <v>34550</v>
      </c>
      <c r="L27" s="33" t="n">
        <v>111</v>
      </c>
      <c r="M27" s="34" t="n">
        <v>68192.12</v>
      </c>
      <c r="N27" s="17" t="n">
        <v>43</v>
      </c>
      <c r="O27" s="32" t="n">
        <v>33049.7</v>
      </c>
      <c r="P27" s="17" t="n">
        <v>43</v>
      </c>
      <c r="Q27" s="32" t="n">
        <v>33049.7</v>
      </c>
      <c r="R27" s="33" t="n">
        <v>43</v>
      </c>
      <c r="S27" s="34" t="n">
        <v>13450</v>
      </c>
      <c r="T27" s="33" t="n">
        <v>43</v>
      </c>
      <c r="U27" s="34" t="n">
        <v>11973.93</v>
      </c>
      <c r="V27" s="17" t="n">
        <v>154</v>
      </c>
      <c r="W27" s="32" t="n">
        <v>220028</v>
      </c>
    </row>
    <row r="28" customFormat="false" ht="12.8" hidden="false" customHeight="false" outlineLevel="0" collapsed="false">
      <c r="B28" s="17" t="s">
        <v>241</v>
      </c>
      <c r="C28" s="17" t="s">
        <v>242</v>
      </c>
      <c r="D28" s="17" t="n">
        <v>75</v>
      </c>
      <c r="E28" s="32" t="n">
        <v>78301.23</v>
      </c>
      <c r="F28" s="17" t="n">
        <v>75</v>
      </c>
      <c r="G28" s="32" t="n">
        <v>78301.23</v>
      </c>
      <c r="H28" s="33" t="n">
        <v>0</v>
      </c>
      <c r="I28" s="34" t="n">
        <v>0</v>
      </c>
      <c r="J28" s="33" t="n">
        <v>75</v>
      </c>
      <c r="K28" s="34" t="n">
        <v>26200</v>
      </c>
      <c r="L28" s="33" t="n">
        <v>75</v>
      </c>
      <c r="M28" s="34" t="n">
        <v>46500</v>
      </c>
      <c r="N28" s="17" t="n">
        <v>0</v>
      </c>
      <c r="O28" s="32" t="n">
        <v>0</v>
      </c>
      <c r="P28" s="17" t="n">
        <v>0</v>
      </c>
      <c r="Q28" s="32" t="n">
        <v>0</v>
      </c>
      <c r="R28" s="33" t="n">
        <v>0</v>
      </c>
      <c r="S28" s="34" t="n">
        <v>0</v>
      </c>
      <c r="T28" s="33" t="n">
        <v>0</v>
      </c>
      <c r="U28" s="34" t="n">
        <v>0</v>
      </c>
      <c r="V28" s="17" t="n">
        <v>75</v>
      </c>
      <c r="W28" s="32" t="n">
        <v>72700</v>
      </c>
    </row>
    <row r="29" customFormat="false" ht="12.8" hidden="false" customHeight="false" outlineLevel="0" collapsed="false">
      <c r="B29" s="17" t="s">
        <v>245</v>
      </c>
      <c r="C29" s="17" t="s">
        <v>242</v>
      </c>
      <c r="D29" s="17" t="n">
        <v>66</v>
      </c>
      <c r="E29" s="32" t="n">
        <v>58373.03</v>
      </c>
      <c r="F29" s="17" t="n">
        <v>66</v>
      </c>
      <c r="G29" s="32" t="n">
        <v>58373.03</v>
      </c>
      <c r="H29" s="33" t="n">
        <v>0</v>
      </c>
      <c r="I29" s="34" t="n">
        <v>0</v>
      </c>
      <c r="J29" s="33" t="n">
        <v>66</v>
      </c>
      <c r="K29" s="34" t="n">
        <v>24800</v>
      </c>
      <c r="L29" s="33" t="n">
        <v>66</v>
      </c>
      <c r="M29" s="34" t="n">
        <v>36100</v>
      </c>
      <c r="N29" s="17" t="n">
        <v>0</v>
      </c>
      <c r="O29" s="32" t="n">
        <v>0</v>
      </c>
      <c r="P29" s="17" t="n">
        <v>0</v>
      </c>
      <c r="Q29" s="32" t="n">
        <v>0</v>
      </c>
      <c r="R29" s="33" t="n">
        <v>0</v>
      </c>
      <c r="S29" s="34" t="n">
        <v>0</v>
      </c>
      <c r="T29" s="33" t="n">
        <v>0</v>
      </c>
      <c r="U29" s="34" t="n">
        <v>0</v>
      </c>
      <c r="V29" s="17" t="n">
        <v>66</v>
      </c>
      <c r="W29" s="32" t="n">
        <v>60900</v>
      </c>
    </row>
    <row r="30" customFormat="false" ht="12.8" hidden="false" customHeight="false" outlineLevel="0" collapsed="false">
      <c r="B30" s="17" t="s">
        <v>247</v>
      </c>
      <c r="C30" s="17" t="s">
        <v>242</v>
      </c>
      <c r="D30" s="17" t="n">
        <v>1</v>
      </c>
      <c r="E30" s="32" t="n">
        <v>547.89</v>
      </c>
      <c r="F30" s="17" t="n">
        <v>1</v>
      </c>
      <c r="G30" s="32" t="n">
        <v>547.89</v>
      </c>
      <c r="H30" s="33" t="n">
        <v>0</v>
      </c>
      <c r="I30" s="34" t="n">
        <v>0</v>
      </c>
      <c r="J30" s="33" t="n">
        <v>1</v>
      </c>
      <c r="K30" s="34" t="n">
        <v>250</v>
      </c>
      <c r="L30" s="33" t="n">
        <v>1</v>
      </c>
      <c r="M30" s="34" t="n">
        <v>500</v>
      </c>
      <c r="N30" s="17" t="n">
        <v>0</v>
      </c>
      <c r="O30" s="32" t="n">
        <v>0</v>
      </c>
      <c r="P30" s="17" t="n">
        <v>0</v>
      </c>
      <c r="Q30" s="32" t="n">
        <v>0</v>
      </c>
      <c r="R30" s="33" t="n">
        <v>0</v>
      </c>
      <c r="S30" s="34" t="n">
        <v>0</v>
      </c>
      <c r="T30" s="33" t="n">
        <v>0</v>
      </c>
      <c r="U30" s="34" t="n">
        <v>0</v>
      </c>
      <c r="V30" s="17" t="n">
        <v>1</v>
      </c>
      <c r="W30" s="32" t="n">
        <v>750</v>
      </c>
    </row>
    <row r="31" customFormat="false" ht="12.8" hidden="false" customHeight="false" outlineLevel="0" collapsed="false">
      <c r="B31" s="17" t="s">
        <v>273</v>
      </c>
      <c r="C31" s="17" t="s">
        <v>242</v>
      </c>
      <c r="D31" s="17" t="n">
        <v>275</v>
      </c>
      <c r="E31" s="32" t="n">
        <v>366024.57</v>
      </c>
      <c r="F31" s="17" t="n">
        <v>90</v>
      </c>
      <c r="G31" s="32" t="n">
        <v>83421.85</v>
      </c>
      <c r="H31" s="33" t="n">
        <v>185</v>
      </c>
      <c r="I31" s="34" t="n">
        <v>282602.72</v>
      </c>
      <c r="J31" s="33" t="n">
        <v>275</v>
      </c>
      <c r="K31" s="34" t="n">
        <v>119800</v>
      </c>
      <c r="L31" s="33" t="n">
        <v>275</v>
      </c>
      <c r="M31" s="34" t="n">
        <v>204766.52</v>
      </c>
      <c r="N31" s="17" t="n">
        <v>99</v>
      </c>
      <c r="O31" s="32" t="n">
        <v>223735.28</v>
      </c>
      <c r="P31" s="17" t="n">
        <v>99</v>
      </c>
      <c r="Q31" s="32" t="n">
        <v>223735.28</v>
      </c>
      <c r="R31" s="33" t="n">
        <v>99</v>
      </c>
      <c r="S31" s="34" t="n">
        <v>42750</v>
      </c>
      <c r="T31" s="33" t="n">
        <v>99</v>
      </c>
      <c r="U31" s="34" t="n">
        <v>53345.09</v>
      </c>
      <c r="V31" s="17" t="n">
        <v>374</v>
      </c>
      <c r="W31" s="32" t="n">
        <v>703264.33</v>
      </c>
    </row>
    <row r="32" customFormat="false" ht="12.8" hidden="false" customHeight="false" outlineLevel="0" collapsed="false">
      <c r="B32" s="17" t="s">
        <v>564</v>
      </c>
      <c r="C32" s="17" t="s">
        <v>242</v>
      </c>
      <c r="D32" s="17" t="n">
        <v>262</v>
      </c>
      <c r="E32" s="32" t="n">
        <v>175105.09</v>
      </c>
      <c r="F32" s="17" t="n">
        <v>261</v>
      </c>
      <c r="G32" s="32" t="n">
        <v>174712.62</v>
      </c>
      <c r="H32" s="33" t="n">
        <v>1</v>
      </c>
      <c r="I32" s="34" t="n">
        <v>392.47</v>
      </c>
      <c r="J32" s="33" t="n">
        <v>262</v>
      </c>
      <c r="K32" s="34" t="n">
        <v>96900</v>
      </c>
      <c r="L32" s="33" t="n">
        <v>262</v>
      </c>
      <c r="M32" s="34" t="n">
        <v>152270.04</v>
      </c>
      <c r="N32" s="17" t="n">
        <v>0</v>
      </c>
      <c r="O32" s="32" t="n">
        <v>0</v>
      </c>
      <c r="P32" s="17" t="n">
        <v>0</v>
      </c>
      <c r="Q32" s="32" t="n">
        <v>0</v>
      </c>
      <c r="R32" s="33" t="n">
        <v>0</v>
      </c>
      <c r="S32" s="34" t="n">
        <v>0</v>
      </c>
      <c r="T32" s="33" t="n">
        <v>0</v>
      </c>
      <c r="U32" s="34" t="n">
        <v>0</v>
      </c>
      <c r="V32" s="17" t="n">
        <v>262</v>
      </c>
      <c r="W32" s="32" t="n">
        <v>249562.51</v>
      </c>
    </row>
    <row r="33" customFormat="false" ht="12.8" hidden="false" customHeight="false" outlineLevel="0" collapsed="false">
      <c r="B33" s="17" t="s">
        <v>552</v>
      </c>
      <c r="C33" s="17" t="s">
        <v>242</v>
      </c>
      <c r="D33" s="17" t="n">
        <v>2</v>
      </c>
      <c r="E33" s="32" t="n">
        <v>5334.58</v>
      </c>
      <c r="F33" s="17" t="n">
        <v>0</v>
      </c>
      <c r="G33" s="32" t="n">
        <v>0</v>
      </c>
      <c r="H33" s="33" t="n">
        <v>2</v>
      </c>
      <c r="I33" s="34" t="n">
        <v>5334.58</v>
      </c>
      <c r="J33" s="33" t="n">
        <v>2</v>
      </c>
      <c r="K33" s="34" t="n">
        <v>300</v>
      </c>
      <c r="L33" s="33" t="n">
        <v>2</v>
      </c>
      <c r="M33" s="34" t="n">
        <v>3725.26</v>
      </c>
      <c r="N33" s="17" t="n">
        <v>0</v>
      </c>
      <c r="O33" s="32" t="n">
        <v>0</v>
      </c>
      <c r="P33" s="17" t="n">
        <v>0</v>
      </c>
      <c r="Q33" s="32" t="n">
        <v>0</v>
      </c>
      <c r="R33" s="33" t="n">
        <v>0</v>
      </c>
      <c r="S33" s="34" t="n">
        <v>0</v>
      </c>
      <c r="T33" s="33" t="n">
        <v>0</v>
      </c>
      <c r="U33" s="34" t="n">
        <v>0</v>
      </c>
      <c r="V33" s="17" t="n">
        <v>2</v>
      </c>
      <c r="W33" s="32" t="n">
        <v>9359.84</v>
      </c>
    </row>
    <row r="34" customFormat="false" ht="12.8" hidden="false" customHeight="false" outlineLevel="0" collapsed="false">
      <c r="B34" s="17" t="s">
        <v>559</v>
      </c>
      <c r="C34" s="17" t="s">
        <v>265</v>
      </c>
      <c r="D34" s="17" t="n">
        <v>4</v>
      </c>
      <c r="E34" s="32" t="n">
        <v>8659.75</v>
      </c>
      <c r="F34" s="17" t="n">
        <v>3</v>
      </c>
      <c r="G34" s="32" t="n">
        <v>8434.59</v>
      </c>
      <c r="H34" s="33" t="n">
        <v>1</v>
      </c>
      <c r="I34" s="34" t="n">
        <v>225.16</v>
      </c>
      <c r="J34" s="33" t="n">
        <v>4</v>
      </c>
      <c r="K34" s="34" t="n">
        <v>1650</v>
      </c>
      <c r="L34" s="33" t="n">
        <v>4</v>
      </c>
      <c r="M34" s="34" t="n">
        <v>2400</v>
      </c>
      <c r="N34" s="17" t="n">
        <v>0</v>
      </c>
      <c r="O34" s="32" t="n">
        <v>0</v>
      </c>
      <c r="P34" s="17" t="n">
        <v>0</v>
      </c>
      <c r="Q34" s="32" t="n">
        <v>0</v>
      </c>
      <c r="R34" s="33" t="n">
        <v>0</v>
      </c>
      <c r="S34" s="34" t="n">
        <v>0</v>
      </c>
      <c r="T34" s="33" t="n">
        <v>0</v>
      </c>
      <c r="U34" s="34" t="n">
        <v>0</v>
      </c>
      <c r="V34" s="17" t="n">
        <v>4</v>
      </c>
      <c r="W34" s="32" t="n">
        <v>4275.16</v>
      </c>
    </row>
    <row r="35" customFormat="false" ht="12.8" hidden="false" customHeight="false" outlineLevel="0" collapsed="false">
      <c r="B35" s="17" t="s">
        <v>560</v>
      </c>
      <c r="C35" s="17" t="s">
        <v>265</v>
      </c>
      <c r="D35" s="17" t="n">
        <v>42</v>
      </c>
      <c r="E35" s="32" t="n">
        <v>26090.73</v>
      </c>
      <c r="F35" s="17" t="n">
        <v>35</v>
      </c>
      <c r="G35" s="32" t="n">
        <v>22276.03</v>
      </c>
      <c r="H35" s="33" t="n">
        <v>7</v>
      </c>
      <c r="I35" s="34" t="n">
        <v>3814.7</v>
      </c>
      <c r="J35" s="33" t="n">
        <v>42</v>
      </c>
      <c r="K35" s="34" t="n">
        <v>11650</v>
      </c>
      <c r="L35" s="33" t="n">
        <v>42</v>
      </c>
      <c r="M35" s="34" t="n">
        <v>20800</v>
      </c>
      <c r="N35" s="17" t="n">
        <v>0</v>
      </c>
      <c r="O35" s="32" t="n">
        <v>0</v>
      </c>
      <c r="P35" s="17" t="n">
        <v>0</v>
      </c>
      <c r="Q35" s="32" t="n">
        <v>0</v>
      </c>
      <c r="R35" s="33" t="n">
        <v>0</v>
      </c>
      <c r="S35" s="34" t="n">
        <v>0</v>
      </c>
      <c r="T35" s="33" t="n">
        <v>0</v>
      </c>
      <c r="U35" s="34" t="n">
        <v>0</v>
      </c>
      <c r="V35" s="17" t="n">
        <v>42</v>
      </c>
      <c r="W35" s="32" t="n">
        <v>36264.7</v>
      </c>
    </row>
    <row r="36" customFormat="false" ht="12.8" hidden="false" customHeight="false" outlineLevel="0" collapsed="false">
      <c r="B36" s="17" t="s">
        <v>562</v>
      </c>
      <c r="C36" s="17" t="s">
        <v>265</v>
      </c>
      <c r="D36" s="17" t="n">
        <v>50</v>
      </c>
      <c r="E36" s="32" t="n">
        <v>16943.8</v>
      </c>
      <c r="F36" s="17" t="n">
        <v>50</v>
      </c>
      <c r="G36" s="32" t="n">
        <v>16943.8</v>
      </c>
      <c r="H36" s="33" t="n">
        <v>0</v>
      </c>
      <c r="I36" s="34" t="n">
        <v>0</v>
      </c>
      <c r="J36" s="33" t="n">
        <v>50</v>
      </c>
      <c r="K36" s="34" t="n">
        <v>17400</v>
      </c>
      <c r="L36" s="33" t="n">
        <v>50</v>
      </c>
      <c r="M36" s="34" t="n">
        <v>24400</v>
      </c>
      <c r="N36" s="17" t="n">
        <v>1</v>
      </c>
      <c r="O36" s="32" t="n">
        <v>899.16</v>
      </c>
      <c r="P36" s="17" t="n">
        <v>1</v>
      </c>
      <c r="Q36" s="32" t="n">
        <v>899.16</v>
      </c>
      <c r="R36" s="33" t="n">
        <v>1</v>
      </c>
      <c r="S36" s="34" t="n">
        <v>500</v>
      </c>
      <c r="T36" s="33" t="n">
        <v>1</v>
      </c>
      <c r="U36" s="34" t="n">
        <v>800</v>
      </c>
      <c r="V36" s="17" t="n">
        <v>51</v>
      </c>
      <c r="W36" s="32" t="n">
        <v>43100</v>
      </c>
    </row>
    <row r="37" customFormat="false" ht="12.8" hidden="false" customHeight="false" outlineLevel="0" collapsed="false">
      <c r="B37" s="17" t="s">
        <v>338</v>
      </c>
      <c r="C37" s="17" t="s">
        <v>339</v>
      </c>
      <c r="D37" s="17" t="n">
        <v>6</v>
      </c>
      <c r="E37" s="32" t="n">
        <v>3687.98</v>
      </c>
      <c r="F37" s="17" t="n">
        <v>6</v>
      </c>
      <c r="G37" s="32" t="n">
        <v>3687.98</v>
      </c>
      <c r="H37" s="33" t="n">
        <v>0</v>
      </c>
      <c r="I37" s="34" t="n">
        <v>0</v>
      </c>
      <c r="J37" s="33" t="n">
        <v>6</v>
      </c>
      <c r="K37" s="34" t="n">
        <v>1750</v>
      </c>
      <c r="L37" s="33" t="n">
        <v>6</v>
      </c>
      <c r="M37" s="34" t="n">
        <v>3400</v>
      </c>
      <c r="N37" s="17" t="n">
        <v>0</v>
      </c>
      <c r="O37" s="32" t="n">
        <v>0</v>
      </c>
      <c r="P37" s="17" t="n">
        <v>0</v>
      </c>
      <c r="Q37" s="32" t="n">
        <v>0</v>
      </c>
      <c r="R37" s="33" t="n">
        <v>0</v>
      </c>
      <c r="S37" s="34" t="n">
        <v>0</v>
      </c>
      <c r="T37" s="33" t="n">
        <v>0</v>
      </c>
      <c r="U37" s="34" t="n">
        <v>0</v>
      </c>
      <c r="V37" s="17" t="n">
        <v>6</v>
      </c>
      <c r="W37" s="32" t="n">
        <v>5150</v>
      </c>
    </row>
    <row r="38" customFormat="false" ht="12.8" hidden="false" customHeight="false" outlineLevel="0" collapsed="false">
      <c r="B38" s="17" t="s">
        <v>566</v>
      </c>
      <c r="C38" s="17" t="s">
        <v>535</v>
      </c>
      <c r="D38" s="17" t="n">
        <v>62</v>
      </c>
      <c r="E38" s="32" t="n">
        <v>42856.29</v>
      </c>
      <c r="F38" s="17" t="n">
        <v>18</v>
      </c>
      <c r="G38" s="32" t="n">
        <v>23465.58</v>
      </c>
      <c r="H38" s="33" t="n">
        <v>44</v>
      </c>
      <c r="I38" s="34" t="n">
        <v>19390.71</v>
      </c>
      <c r="J38" s="33" t="n">
        <v>62</v>
      </c>
      <c r="K38" s="34" t="n">
        <v>20250</v>
      </c>
      <c r="L38" s="33" t="n">
        <v>62</v>
      </c>
      <c r="M38" s="34" t="n">
        <v>29900</v>
      </c>
      <c r="N38" s="17" t="n">
        <v>0</v>
      </c>
      <c r="O38" s="32" t="n">
        <v>0</v>
      </c>
      <c r="P38" s="17" t="n">
        <v>0</v>
      </c>
      <c r="Q38" s="32" t="n">
        <v>0</v>
      </c>
      <c r="R38" s="33" t="n">
        <v>0</v>
      </c>
      <c r="S38" s="34" t="n">
        <v>0</v>
      </c>
      <c r="T38" s="33" t="n">
        <v>0</v>
      </c>
      <c r="U38" s="34" t="n">
        <v>0</v>
      </c>
      <c r="V38" s="17" t="n">
        <v>62</v>
      </c>
      <c r="W38" s="32" t="n">
        <v>69540.71</v>
      </c>
    </row>
    <row r="39" customFormat="false" ht="12.8" hidden="false" customHeight="false" outlineLevel="0" collapsed="false">
      <c r="B39" s="17" t="s">
        <v>492</v>
      </c>
      <c r="C39" s="17" t="s">
        <v>493</v>
      </c>
      <c r="D39" s="17" t="n">
        <v>26</v>
      </c>
      <c r="E39" s="32" t="n">
        <v>11978.67</v>
      </c>
      <c r="F39" s="17" t="n">
        <v>26</v>
      </c>
      <c r="G39" s="32" t="n">
        <v>11978.67</v>
      </c>
      <c r="H39" s="33" t="n">
        <v>0</v>
      </c>
      <c r="I39" s="34" t="n">
        <v>0</v>
      </c>
      <c r="J39" s="33" t="n">
        <v>26</v>
      </c>
      <c r="K39" s="34" t="n">
        <v>8850</v>
      </c>
      <c r="L39" s="33" t="n">
        <v>26</v>
      </c>
      <c r="M39" s="34" t="n">
        <v>13800</v>
      </c>
      <c r="N39" s="17" t="n">
        <v>109</v>
      </c>
      <c r="O39" s="32" t="n">
        <v>27515.13</v>
      </c>
      <c r="P39" s="17" t="n">
        <v>109</v>
      </c>
      <c r="Q39" s="32" t="n">
        <v>27515.13</v>
      </c>
      <c r="R39" s="33" t="n">
        <v>109</v>
      </c>
      <c r="S39" s="34" t="n">
        <v>27750</v>
      </c>
      <c r="T39" s="33" t="n">
        <v>109</v>
      </c>
      <c r="U39" s="34" t="n">
        <v>23270.01</v>
      </c>
      <c r="V39" s="17" t="n">
        <v>135</v>
      </c>
      <c r="W39" s="32" t="n">
        <v>73670.01</v>
      </c>
    </row>
    <row r="40" customFormat="false" ht="12.8" hidden="false" customHeight="false" outlineLevel="0" collapsed="false">
      <c r="B40" s="17" t="s">
        <v>361</v>
      </c>
      <c r="C40" s="17" t="s">
        <v>362</v>
      </c>
      <c r="D40" s="17" t="n">
        <v>13</v>
      </c>
      <c r="E40" s="32" t="n">
        <v>6330.89</v>
      </c>
      <c r="F40" s="17" t="n">
        <v>12</v>
      </c>
      <c r="G40" s="32" t="n">
        <v>5632.56</v>
      </c>
      <c r="H40" s="33" t="n">
        <v>1</v>
      </c>
      <c r="I40" s="34" t="n">
        <v>698.33</v>
      </c>
      <c r="J40" s="33" t="n">
        <v>13</v>
      </c>
      <c r="K40" s="34" t="n">
        <v>3750</v>
      </c>
      <c r="L40" s="33" t="n">
        <v>13</v>
      </c>
      <c r="M40" s="34" t="n">
        <v>6400</v>
      </c>
      <c r="N40" s="17" t="n">
        <v>4</v>
      </c>
      <c r="O40" s="32" t="n">
        <v>2495.61</v>
      </c>
      <c r="P40" s="17" t="n">
        <v>4</v>
      </c>
      <c r="Q40" s="32" t="n">
        <v>2495.61</v>
      </c>
      <c r="R40" s="33" t="n">
        <v>4</v>
      </c>
      <c r="S40" s="34" t="n">
        <v>1000</v>
      </c>
      <c r="T40" s="33" t="n">
        <v>4</v>
      </c>
      <c r="U40" s="34" t="n">
        <v>84.06</v>
      </c>
      <c r="V40" s="17" t="n">
        <v>17</v>
      </c>
      <c r="W40" s="32" t="n">
        <v>11932.39</v>
      </c>
    </row>
    <row r="41" customFormat="false" ht="12.8" hidden="false" customHeight="false" outlineLevel="0" collapsed="false">
      <c r="B41" s="17" t="s">
        <v>176</v>
      </c>
      <c r="C41" s="17" t="s">
        <v>177</v>
      </c>
      <c r="D41" s="17" t="n">
        <v>29</v>
      </c>
      <c r="E41" s="32" t="n">
        <v>33364.88</v>
      </c>
      <c r="F41" s="17" t="n">
        <v>22</v>
      </c>
      <c r="G41" s="32" t="n">
        <v>29037.46</v>
      </c>
      <c r="H41" s="33" t="n">
        <v>7</v>
      </c>
      <c r="I41" s="34" t="n">
        <v>4327.42</v>
      </c>
      <c r="J41" s="33" t="n">
        <v>29</v>
      </c>
      <c r="K41" s="34" t="n">
        <v>9400</v>
      </c>
      <c r="L41" s="33" t="n">
        <v>29</v>
      </c>
      <c r="M41" s="34" t="n">
        <v>17383.4</v>
      </c>
      <c r="N41" s="17" t="n">
        <v>12</v>
      </c>
      <c r="O41" s="32" t="n">
        <v>10120.6</v>
      </c>
      <c r="P41" s="17" t="n">
        <v>12</v>
      </c>
      <c r="Q41" s="32" t="n">
        <v>10120.6</v>
      </c>
      <c r="R41" s="33" t="n">
        <v>12</v>
      </c>
      <c r="S41" s="34" t="n">
        <v>3050</v>
      </c>
      <c r="T41" s="33" t="n">
        <v>12</v>
      </c>
      <c r="U41" s="34" t="n">
        <v>1518.73</v>
      </c>
      <c r="V41" s="17" t="n">
        <v>41</v>
      </c>
      <c r="W41" s="32" t="n">
        <v>35679.55</v>
      </c>
    </row>
    <row r="42" customFormat="false" ht="12.8" hidden="false" customHeight="false" outlineLevel="0" collapsed="false">
      <c r="B42" s="17" t="s">
        <v>380</v>
      </c>
      <c r="C42" s="17" t="s">
        <v>177</v>
      </c>
      <c r="D42" s="17" t="n">
        <v>15</v>
      </c>
      <c r="E42" s="32" t="n">
        <v>12438.73</v>
      </c>
      <c r="F42" s="17" t="n">
        <v>15</v>
      </c>
      <c r="G42" s="32" t="n">
        <v>12438.73</v>
      </c>
      <c r="H42" s="33" t="n">
        <v>0</v>
      </c>
      <c r="I42" s="34" t="n">
        <v>0</v>
      </c>
      <c r="J42" s="33" t="n">
        <v>15</v>
      </c>
      <c r="K42" s="34" t="n">
        <v>4500</v>
      </c>
      <c r="L42" s="33" t="n">
        <v>15</v>
      </c>
      <c r="M42" s="34" t="n">
        <v>8300</v>
      </c>
      <c r="N42" s="17" t="n">
        <v>21</v>
      </c>
      <c r="O42" s="32" t="n">
        <v>25973.48</v>
      </c>
      <c r="P42" s="17" t="n">
        <v>21</v>
      </c>
      <c r="Q42" s="32" t="n">
        <v>25973.48</v>
      </c>
      <c r="R42" s="33" t="n">
        <v>21</v>
      </c>
      <c r="S42" s="34" t="n">
        <v>5800</v>
      </c>
      <c r="T42" s="33" t="n">
        <v>21</v>
      </c>
      <c r="U42" s="34" t="n">
        <v>2467.07</v>
      </c>
      <c r="V42" s="17" t="n">
        <v>36</v>
      </c>
      <c r="W42" s="32" t="n">
        <v>21067.07</v>
      </c>
    </row>
    <row r="43" customFormat="false" ht="12.8" hidden="false" customHeight="false" outlineLevel="0" collapsed="false">
      <c r="B43" s="17" t="s">
        <v>279</v>
      </c>
      <c r="C43" s="17" t="s">
        <v>280</v>
      </c>
      <c r="D43" s="17" t="n">
        <v>15</v>
      </c>
      <c r="E43" s="32" t="n">
        <v>8987.52</v>
      </c>
      <c r="F43" s="17" t="n">
        <v>0</v>
      </c>
      <c r="G43" s="32" t="n">
        <v>0</v>
      </c>
      <c r="H43" s="33" t="n">
        <v>15</v>
      </c>
      <c r="I43" s="34" t="n">
        <v>8987.52</v>
      </c>
      <c r="J43" s="33" t="n">
        <v>15</v>
      </c>
      <c r="K43" s="34" t="n">
        <v>4000</v>
      </c>
      <c r="L43" s="33" t="n">
        <v>15</v>
      </c>
      <c r="M43" s="34" t="n">
        <v>7300</v>
      </c>
      <c r="N43" s="17" t="n">
        <v>9</v>
      </c>
      <c r="O43" s="32" t="n">
        <v>6773.24</v>
      </c>
      <c r="P43" s="17" t="n">
        <v>9</v>
      </c>
      <c r="Q43" s="32" t="n">
        <v>6773.24</v>
      </c>
      <c r="R43" s="33" t="n">
        <v>9</v>
      </c>
      <c r="S43" s="34" t="n">
        <v>2250</v>
      </c>
      <c r="T43" s="33" t="n">
        <v>9</v>
      </c>
      <c r="U43" s="34" t="n">
        <v>183.39</v>
      </c>
      <c r="V43" s="17" t="n">
        <v>24</v>
      </c>
      <c r="W43" s="32" t="n">
        <v>22720.91</v>
      </c>
    </row>
    <row r="44" customFormat="false" ht="12.8" hidden="false" customHeight="false" outlineLevel="0" collapsed="false">
      <c r="B44" s="17" t="s">
        <v>557</v>
      </c>
      <c r="C44" s="17" t="s">
        <v>217</v>
      </c>
      <c r="D44" s="17" t="n">
        <v>24</v>
      </c>
      <c r="E44" s="32" t="n">
        <v>45231.65</v>
      </c>
      <c r="F44" s="17" t="n">
        <v>16</v>
      </c>
      <c r="G44" s="32" t="n">
        <v>25211.91</v>
      </c>
      <c r="H44" s="33" t="n">
        <v>8</v>
      </c>
      <c r="I44" s="34" t="n">
        <v>20019.74</v>
      </c>
      <c r="J44" s="33" t="n">
        <v>24</v>
      </c>
      <c r="K44" s="34" t="n">
        <v>11100</v>
      </c>
      <c r="L44" s="33" t="n">
        <v>24</v>
      </c>
      <c r="M44" s="34" t="n">
        <v>17800</v>
      </c>
      <c r="N44" s="17" t="n">
        <v>115</v>
      </c>
      <c r="O44" s="32" t="n">
        <v>146156.53</v>
      </c>
      <c r="P44" s="17" t="n">
        <v>115</v>
      </c>
      <c r="Q44" s="32" t="n">
        <v>146156.53</v>
      </c>
      <c r="R44" s="33" t="n">
        <v>115</v>
      </c>
      <c r="S44" s="34" t="n">
        <v>46350</v>
      </c>
      <c r="T44" s="33" t="n">
        <v>115</v>
      </c>
      <c r="U44" s="34" t="n">
        <v>40683.42</v>
      </c>
      <c r="V44" s="17" t="n">
        <v>139</v>
      </c>
      <c r="W44" s="32" t="n">
        <v>135953.16</v>
      </c>
    </row>
    <row r="45" customFormat="false" ht="12.8" hidden="false" customHeight="false" outlineLevel="0" collapsed="false">
      <c r="B45" s="17" t="s">
        <v>282</v>
      </c>
      <c r="C45" s="17" t="s">
        <v>283</v>
      </c>
      <c r="D45" s="17" t="n">
        <v>34</v>
      </c>
      <c r="E45" s="32" t="n">
        <v>26553.07</v>
      </c>
      <c r="F45" s="17" t="n">
        <v>12</v>
      </c>
      <c r="G45" s="32" t="n">
        <v>8746.25</v>
      </c>
      <c r="H45" s="33" t="n">
        <v>22</v>
      </c>
      <c r="I45" s="34" t="n">
        <v>17806.82</v>
      </c>
      <c r="J45" s="33" t="n">
        <v>34</v>
      </c>
      <c r="K45" s="34" t="n">
        <v>10550</v>
      </c>
      <c r="L45" s="33" t="n">
        <v>34</v>
      </c>
      <c r="M45" s="34" t="n">
        <v>18700</v>
      </c>
      <c r="N45" s="17" t="n">
        <v>34</v>
      </c>
      <c r="O45" s="32" t="n">
        <v>25685.01</v>
      </c>
      <c r="P45" s="17" t="n">
        <v>34</v>
      </c>
      <c r="Q45" s="32" t="n">
        <v>25685.01</v>
      </c>
      <c r="R45" s="33" t="n">
        <v>34</v>
      </c>
      <c r="S45" s="34" t="n">
        <v>8850</v>
      </c>
      <c r="T45" s="33" t="n">
        <v>34</v>
      </c>
      <c r="U45" s="34" t="n">
        <v>1039.81</v>
      </c>
      <c r="V45" s="17" t="n">
        <v>68</v>
      </c>
      <c r="W45" s="32" t="n">
        <v>56946.63</v>
      </c>
    </row>
    <row r="46" customFormat="false" ht="12.8" hidden="false" customHeight="false" outlineLevel="0" collapsed="false">
      <c r="B46" s="17" t="s">
        <v>521</v>
      </c>
      <c r="C46" s="17" t="s">
        <v>522</v>
      </c>
      <c r="D46" s="17" t="n">
        <v>18</v>
      </c>
      <c r="E46" s="32" t="n">
        <v>13310</v>
      </c>
      <c r="F46" s="17" t="n">
        <v>1</v>
      </c>
      <c r="G46" s="32" t="n">
        <v>413.69</v>
      </c>
      <c r="H46" s="33" t="n">
        <v>17</v>
      </c>
      <c r="I46" s="34" t="n">
        <v>12896.31</v>
      </c>
      <c r="J46" s="33" t="n">
        <v>18</v>
      </c>
      <c r="K46" s="34" t="n">
        <v>4750</v>
      </c>
      <c r="L46" s="33" t="n">
        <v>18</v>
      </c>
      <c r="M46" s="34" t="n">
        <v>8800</v>
      </c>
      <c r="N46" s="17" t="n">
        <v>0</v>
      </c>
      <c r="O46" s="32" t="n">
        <v>0</v>
      </c>
      <c r="P46" s="17" t="n">
        <v>0</v>
      </c>
      <c r="Q46" s="32" t="n">
        <v>0</v>
      </c>
      <c r="R46" s="33" t="n">
        <v>0</v>
      </c>
      <c r="S46" s="34" t="n">
        <v>0</v>
      </c>
      <c r="T46" s="33" t="n">
        <v>0</v>
      </c>
      <c r="U46" s="34" t="n">
        <v>0</v>
      </c>
      <c r="V46" s="17" t="n">
        <v>18</v>
      </c>
      <c r="W46" s="32" t="n">
        <v>26446.31</v>
      </c>
    </row>
    <row r="47" customFormat="false" ht="12.8" hidden="false" customHeight="false" outlineLevel="0" collapsed="false">
      <c r="B47" s="17" t="s">
        <v>558</v>
      </c>
      <c r="C47" s="17" t="s">
        <v>226</v>
      </c>
      <c r="D47" s="17" t="n">
        <v>14</v>
      </c>
      <c r="E47" s="32" t="n">
        <v>25572.93</v>
      </c>
      <c r="F47" s="17" t="n">
        <v>11</v>
      </c>
      <c r="G47" s="32" t="n">
        <v>16170.11</v>
      </c>
      <c r="H47" s="33" t="n">
        <v>3</v>
      </c>
      <c r="I47" s="34" t="n">
        <v>9402.82</v>
      </c>
      <c r="J47" s="33" t="n">
        <v>14</v>
      </c>
      <c r="K47" s="34" t="n">
        <v>6250</v>
      </c>
      <c r="L47" s="33" t="n">
        <v>14</v>
      </c>
      <c r="M47" s="34" t="n">
        <v>11904.36</v>
      </c>
      <c r="N47" s="17" t="n">
        <v>20</v>
      </c>
      <c r="O47" s="32" t="n">
        <v>54919.86</v>
      </c>
      <c r="P47" s="17" t="n">
        <v>20</v>
      </c>
      <c r="Q47" s="32" t="n">
        <v>54919.86</v>
      </c>
      <c r="R47" s="33" t="n">
        <v>20</v>
      </c>
      <c r="S47" s="34" t="n">
        <v>6750</v>
      </c>
      <c r="T47" s="33" t="n">
        <v>20</v>
      </c>
      <c r="U47" s="34" t="n">
        <v>4033.6</v>
      </c>
      <c r="V47" s="17" t="n">
        <v>34</v>
      </c>
      <c r="W47" s="32" t="n">
        <v>38340.78</v>
      </c>
    </row>
    <row r="48" customFormat="false" ht="12.8" hidden="false" customHeight="false" outlineLevel="0" collapsed="false">
      <c r="B48" s="17" t="s">
        <v>84</v>
      </c>
      <c r="C48" s="17" t="s">
        <v>85</v>
      </c>
      <c r="D48" s="17" t="n">
        <v>14</v>
      </c>
      <c r="E48" s="32" t="n">
        <v>7733.3</v>
      </c>
      <c r="F48" s="17" t="n">
        <v>2</v>
      </c>
      <c r="G48" s="32" t="n">
        <v>1909.7</v>
      </c>
      <c r="H48" s="33" t="n">
        <v>12</v>
      </c>
      <c r="I48" s="34" t="n">
        <v>5823.6</v>
      </c>
      <c r="J48" s="33" t="n">
        <v>14</v>
      </c>
      <c r="K48" s="34" t="n">
        <v>5450</v>
      </c>
      <c r="L48" s="33" t="n">
        <v>14</v>
      </c>
      <c r="M48" s="34" t="n">
        <v>8600</v>
      </c>
      <c r="N48" s="17" t="n">
        <v>22</v>
      </c>
      <c r="O48" s="32" t="n">
        <v>19948.04</v>
      </c>
      <c r="P48" s="17" t="n">
        <v>22</v>
      </c>
      <c r="Q48" s="32" t="n">
        <v>19948.04</v>
      </c>
      <c r="R48" s="33" t="n">
        <v>22</v>
      </c>
      <c r="S48" s="34" t="n">
        <v>6350</v>
      </c>
      <c r="T48" s="33" t="n">
        <v>22</v>
      </c>
      <c r="U48" s="34" t="n">
        <v>2982.12</v>
      </c>
      <c r="V48" s="17" t="n">
        <v>36</v>
      </c>
      <c r="W48" s="32" t="n">
        <v>29205.72</v>
      </c>
    </row>
    <row r="49" customFormat="false" ht="12.8" hidden="false" customHeight="false" outlineLevel="0" collapsed="false">
      <c r="B49" s="17" t="s">
        <v>249</v>
      </c>
      <c r="C49" s="17" t="s">
        <v>250</v>
      </c>
      <c r="D49" s="17" t="n">
        <v>15</v>
      </c>
      <c r="E49" s="32" t="n">
        <v>11588.58</v>
      </c>
      <c r="F49" s="17" t="n">
        <v>0</v>
      </c>
      <c r="G49" s="32" t="n">
        <v>0</v>
      </c>
      <c r="H49" s="33" t="n">
        <v>15</v>
      </c>
      <c r="I49" s="34" t="n">
        <v>11588.58</v>
      </c>
      <c r="J49" s="33" t="n">
        <v>15</v>
      </c>
      <c r="K49" s="34" t="n">
        <v>3800</v>
      </c>
      <c r="L49" s="33" t="n">
        <v>15</v>
      </c>
      <c r="M49" s="34" t="n">
        <v>7400</v>
      </c>
      <c r="N49" s="17" t="n">
        <v>24</v>
      </c>
      <c r="O49" s="32" t="n">
        <v>19422.69</v>
      </c>
      <c r="P49" s="17" t="n">
        <v>24</v>
      </c>
      <c r="Q49" s="32" t="n">
        <v>19422.69</v>
      </c>
      <c r="R49" s="33" t="n">
        <v>24</v>
      </c>
      <c r="S49" s="34" t="n">
        <v>6600</v>
      </c>
      <c r="T49" s="33" t="n">
        <v>24</v>
      </c>
      <c r="U49" s="34" t="n">
        <v>2206.37</v>
      </c>
      <c r="V49" s="17" t="n">
        <v>39</v>
      </c>
      <c r="W49" s="32" t="n">
        <v>31594.95</v>
      </c>
    </row>
    <row r="50" customFormat="false" ht="12.8" hidden="false" customHeight="false" outlineLevel="0" collapsed="false">
      <c r="B50" s="17" t="s">
        <v>235</v>
      </c>
      <c r="C50" s="17" t="s">
        <v>236</v>
      </c>
      <c r="D50" s="17" t="n">
        <v>26</v>
      </c>
      <c r="E50" s="32" t="n">
        <v>14569.63</v>
      </c>
      <c r="F50" s="17" t="n">
        <v>2</v>
      </c>
      <c r="G50" s="32" t="n">
        <v>911.04</v>
      </c>
      <c r="H50" s="33" t="n">
        <v>24</v>
      </c>
      <c r="I50" s="34" t="n">
        <v>13658.59</v>
      </c>
      <c r="J50" s="33" t="n">
        <v>26</v>
      </c>
      <c r="K50" s="34" t="n">
        <v>12500</v>
      </c>
      <c r="L50" s="33" t="n">
        <v>26</v>
      </c>
      <c r="M50" s="34" t="n">
        <v>11600</v>
      </c>
      <c r="N50" s="17" t="n">
        <v>40</v>
      </c>
      <c r="O50" s="32" t="n">
        <v>25833.95</v>
      </c>
      <c r="P50" s="17" t="n">
        <v>40</v>
      </c>
      <c r="Q50" s="32" t="n">
        <v>25833.95</v>
      </c>
      <c r="R50" s="33" t="n">
        <v>40</v>
      </c>
      <c r="S50" s="34" t="n">
        <v>16500</v>
      </c>
      <c r="T50" s="33" t="n">
        <v>40</v>
      </c>
      <c r="U50" s="34" t="n">
        <v>8602.3</v>
      </c>
      <c r="V50" s="17" t="n">
        <v>66</v>
      </c>
      <c r="W50" s="32" t="n">
        <v>62860.89</v>
      </c>
    </row>
    <row r="51" customFormat="false" ht="12.8" hidden="false" customHeight="false" outlineLevel="0" collapsed="false">
      <c r="B51" s="35" t="s">
        <v>567</v>
      </c>
      <c r="C51" s="17"/>
      <c r="D51" s="28" t="n">
        <v>2143</v>
      </c>
      <c r="E51" s="29" t="n">
        <v>1902064.83</v>
      </c>
      <c r="F51" s="28" t="n">
        <v>1208</v>
      </c>
      <c r="G51" s="29" t="n">
        <v>1047501.98</v>
      </c>
      <c r="H51" s="30" t="n">
        <v>935</v>
      </c>
      <c r="I51" s="31" t="n">
        <v>854562.85</v>
      </c>
      <c r="J51" s="30" t="n">
        <v>2143</v>
      </c>
      <c r="K51" s="31" t="n">
        <v>764850</v>
      </c>
      <c r="L51" s="30" t="n">
        <v>2143</v>
      </c>
      <c r="M51" s="31" t="n">
        <v>1260052.75</v>
      </c>
      <c r="N51" s="28" t="n">
        <v>875</v>
      </c>
      <c r="O51" s="29" t="n">
        <v>894056.19</v>
      </c>
      <c r="P51" s="28" t="n">
        <v>875</v>
      </c>
      <c r="Q51" s="29" t="n">
        <v>894056.19</v>
      </c>
      <c r="R51" s="30" t="n">
        <v>875</v>
      </c>
      <c r="S51" s="31" t="n">
        <v>286700</v>
      </c>
      <c r="T51" s="30" t="n">
        <v>875</v>
      </c>
      <c r="U51" s="31" t="n">
        <v>204823.71</v>
      </c>
      <c r="V51" s="28" t="n">
        <v>3018</v>
      </c>
      <c r="W51" s="29" t="n">
        <v>3370989.31</v>
      </c>
    </row>
    <row r="53" customFormat="false" ht="15" hidden="false" customHeight="false" outlineLevel="0" collapsed="false">
      <c r="B53" s="36" t="s">
        <v>659</v>
      </c>
      <c r="C53" s="37"/>
      <c r="D53" s="37"/>
      <c r="E53" s="38"/>
      <c r="F53" s="37"/>
      <c r="G53" s="37"/>
      <c r="H53" s="37"/>
      <c r="I53" s="38" t="n">
        <f aca="false">SUBTOTAL(9,I9:I50)</f>
        <v>854562.85</v>
      </c>
      <c r="J53" s="37"/>
      <c r="K53" s="38" t="n">
        <f aca="false">SUBTOTAL(9,K9:K50)</f>
        <v>764850</v>
      </c>
      <c r="L53" s="37" t="n">
        <f aca="false">SUBTOTAL(9,L9:L50)</f>
        <v>2143</v>
      </c>
      <c r="M53" s="38" t="n">
        <f aca="false">SUBTOTAL(9,M9:M50)</f>
        <v>1260052.75</v>
      </c>
      <c r="N53" s="37"/>
      <c r="O53" s="38"/>
      <c r="P53" s="38"/>
      <c r="Q53" s="38"/>
      <c r="R53" s="37"/>
      <c r="S53" s="38" t="n">
        <f aca="false">SUBTOTAL(9,S9:S50)</f>
        <v>286700</v>
      </c>
      <c r="T53" s="37" t="n">
        <f aca="false">SUBTOTAL(9,T9:T50)</f>
        <v>875</v>
      </c>
      <c r="U53" s="38" t="n">
        <f aca="false">SUBTOTAL(9,U9:U50)</f>
        <v>204823.71</v>
      </c>
      <c r="V53" s="37" t="n">
        <f aca="false">SUBTOTAL(9,V9:V50)</f>
        <v>3018</v>
      </c>
      <c r="W53" s="39" t="n">
        <f aca="false">SUBTOTAL(9,W9:W50)</f>
        <v>3370989.31</v>
      </c>
    </row>
    <row r="54" customFormat="false" ht="12.8" hidden="false" customHeight="false" outlineLevel="0" collapsed="false">
      <c r="B54" s="0" t="s">
        <v>660</v>
      </c>
      <c r="G54" s="21"/>
    </row>
  </sheetData>
  <autoFilter ref="B8:C51"/>
  <mergeCells count="11">
    <mergeCell ref="B6:W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7" activeCellId="0" sqref="C27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69.29"/>
  </cols>
  <sheetData>
    <row r="1" customFormat="false" ht="12.75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75" hidden="false" customHeight="false" outlineLevel="0" collapsed="false">
      <c r="A2" s="0" t="s">
        <v>555</v>
      </c>
      <c r="B2" s="0" t="n">
        <v>52</v>
      </c>
      <c r="C2" s="0" t="n">
        <v>33796.8</v>
      </c>
    </row>
    <row r="3" customFormat="false" ht="12.75" hidden="false" customHeight="false" outlineLevel="0" collapsed="false">
      <c r="A3" s="0" t="s">
        <v>80</v>
      </c>
      <c r="B3" s="0" t="n">
        <v>13</v>
      </c>
      <c r="C3" s="0" t="n">
        <v>11474.21</v>
      </c>
    </row>
    <row r="4" customFormat="false" ht="12.75" hidden="false" customHeight="false" outlineLevel="0" collapsed="false">
      <c r="A4" s="0" t="s">
        <v>84</v>
      </c>
      <c r="B4" s="0" t="n">
        <v>14</v>
      </c>
      <c r="C4" s="0" t="n">
        <v>7733.3</v>
      </c>
    </row>
    <row r="5" customFormat="false" ht="12.75" hidden="false" customHeight="false" outlineLevel="0" collapsed="false">
      <c r="A5" s="0" t="s">
        <v>96</v>
      </c>
      <c r="B5" s="0" t="n">
        <v>149</v>
      </c>
      <c r="C5" s="0" t="n">
        <v>157288.22</v>
      </c>
    </row>
    <row r="6" customFormat="false" ht="12.75" hidden="false" customHeight="false" outlineLevel="0" collapsed="false">
      <c r="A6" s="0" t="s">
        <v>556</v>
      </c>
      <c r="B6" s="0" t="n">
        <v>111</v>
      </c>
      <c r="C6" s="0" t="n">
        <v>94403.88</v>
      </c>
    </row>
    <row r="7" customFormat="false" ht="12.75" hidden="false" customHeight="false" outlineLevel="0" collapsed="false">
      <c r="A7" s="0" t="s">
        <v>176</v>
      </c>
      <c r="B7" s="0" t="n">
        <v>29</v>
      </c>
      <c r="C7" s="0" t="n">
        <v>33364.88</v>
      </c>
    </row>
    <row r="8" customFormat="false" ht="12.75" hidden="false" customHeight="false" outlineLevel="0" collapsed="false">
      <c r="A8" s="0" t="s">
        <v>557</v>
      </c>
      <c r="B8" s="0" t="n">
        <v>24</v>
      </c>
      <c r="C8" s="0" t="n">
        <v>45231.65</v>
      </c>
    </row>
    <row r="9" customFormat="false" ht="12.75" hidden="false" customHeight="false" outlineLevel="0" collapsed="false">
      <c r="A9" s="0" t="s">
        <v>558</v>
      </c>
      <c r="B9" s="0" t="n">
        <v>14</v>
      </c>
      <c r="C9" s="0" t="n">
        <v>25572.93</v>
      </c>
    </row>
    <row r="10" customFormat="false" ht="12.75" hidden="false" customHeight="false" outlineLevel="0" collapsed="false">
      <c r="A10" s="0" t="s">
        <v>235</v>
      </c>
      <c r="B10" s="0" t="n">
        <v>26</v>
      </c>
      <c r="C10" s="0" t="n">
        <v>14569.63</v>
      </c>
    </row>
    <row r="11" customFormat="false" ht="12.75" hidden="false" customHeight="false" outlineLevel="0" collapsed="false">
      <c r="A11" s="0" t="s">
        <v>241</v>
      </c>
      <c r="B11" s="0" t="n">
        <v>75</v>
      </c>
      <c r="C11" s="0" t="n">
        <v>78301.23</v>
      </c>
    </row>
    <row r="12" customFormat="false" ht="12.75" hidden="false" customHeight="false" outlineLevel="0" collapsed="false">
      <c r="A12" s="0" t="s">
        <v>245</v>
      </c>
      <c r="B12" s="0" t="n">
        <v>66</v>
      </c>
      <c r="C12" s="0" t="n">
        <v>58373.03</v>
      </c>
    </row>
    <row r="13" customFormat="false" ht="12.75" hidden="false" customHeight="false" outlineLevel="0" collapsed="false">
      <c r="A13" s="0" t="s">
        <v>247</v>
      </c>
      <c r="B13" s="0" t="n">
        <v>1</v>
      </c>
      <c r="C13" s="0" t="n">
        <v>547.89</v>
      </c>
    </row>
    <row r="14" customFormat="false" ht="12.75" hidden="false" customHeight="false" outlineLevel="0" collapsed="false">
      <c r="A14" s="0" t="s">
        <v>249</v>
      </c>
      <c r="B14" s="0" t="n">
        <v>15</v>
      </c>
      <c r="C14" s="0" t="n">
        <v>11588.58</v>
      </c>
    </row>
    <row r="15" customFormat="false" ht="12.75" hidden="false" customHeight="false" outlineLevel="0" collapsed="false">
      <c r="A15" s="0" t="s">
        <v>252</v>
      </c>
      <c r="B15" s="0" t="n">
        <v>25</v>
      </c>
      <c r="C15" s="0" t="n">
        <v>20562.46</v>
      </c>
    </row>
    <row r="16" customFormat="false" ht="12.75" hidden="false" customHeight="false" outlineLevel="0" collapsed="false">
      <c r="A16" s="0" t="s">
        <v>559</v>
      </c>
      <c r="B16" s="0" t="n">
        <v>4</v>
      </c>
      <c r="C16" s="0" t="n">
        <v>8659.75</v>
      </c>
    </row>
    <row r="17" customFormat="false" ht="12.75" hidden="false" customHeight="false" outlineLevel="0" collapsed="false">
      <c r="A17" s="0" t="s">
        <v>560</v>
      </c>
      <c r="B17" s="0" t="n">
        <v>42</v>
      </c>
      <c r="C17" s="0" t="n">
        <v>26090.73</v>
      </c>
    </row>
    <row r="18" customFormat="false" ht="12.75" hidden="false" customHeight="false" outlineLevel="0" collapsed="false">
      <c r="A18" s="0" t="s">
        <v>273</v>
      </c>
      <c r="B18" s="0" t="n">
        <v>275</v>
      </c>
      <c r="C18" s="0" t="n">
        <v>366024.57</v>
      </c>
    </row>
    <row r="19" customFormat="false" ht="12.75" hidden="false" customHeight="false" outlineLevel="0" collapsed="false">
      <c r="A19" s="0" t="s">
        <v>279</v>
      </c>
      <c r="B19" s="0" t="n">
        <v>15</v>
      </c>
      <c r="C19" s="0" t="n">
        <v>8987.52</v>
      </c>
    </row>
    <row r="20" customFormat="false" ht="12.75" hidden="false" customHeight="false" outlineLevel="0" collapsed="false">
      <c r="A20" s="0" t="s">
        <v>282</v>
      </c>
      <c r="B20" s="0" t="n">
        <v>34</v>
      </c>
      <c r="C20" s="0" t="n">
        <v>26553.07</v>
      </c>
    </row>
    <row r="21" customFormat="false" ht="12.75" hidden="false" customHeight="false" outlineLevel="0" collapsed="false">
      <c r="A21" s="0" t="s">
        <v>285</v>
      </c>
      <c r="B21" s="0" t="n">
        <v>28</v>
      </c>
      <c r="C21" s="0" t="n">
        <v>23826.74</v>
      </c>
    </row>
    <row r="22" customFormat="false" ht="12.75" hidden="false" customHeight="false" outlineLevel="0" collapsed="false">
      <c r="A22" s="0" t="s">
        <v>288</v>
      </c>
      <c r="B22" s="0" t="n">
        <v>20</v>
      </c>
      <c r="C22" s="0" t="n">
        <v>17984.2</v>
      </c>
    </row>
    <row r="23" customFormat="false" ht="12.75" hidden="false" customHeight="false" outlineLevel="0" collapsed="false">
      <c r="A23" s="0" t="s">
        <v>291</v>
      </c>
      <c r="B23" s="0" t="n">
        <v>74</v>
      </c>
      <c r="C23" s="0" t="n">
        <v>53042.85</v>
      </c>
    </row>
    <row r="24" customFormat="false" ht="12.75" hidden="false" customHeight="false" outlineLevel="0" collapsed="false">
      <c r="A24" s="0" t="s">
        <v>294</v>
      </c>
      <c r="B24" s="0" t="n">
        <v>61</v>
      </c>
      <c r="C24" s="0" t="n">
        <v>50661.15</v>
      </c>
    </row>
    <row r="25" customFormat="false" ht="12.75" hidden="false" customHeight="false" outlineLevel="0" collapsed="false">
      <c r="A25" s="0" t="s">
        <v>296</v>
      </c>
      <c r="B25" s="0" t="n">
        <v>30</v>
      </c>
      <c r="C25" s="0" t="n">
        <v>65233.22</v>
      </c>
    </row>
    <row r="26" customFormat="false" ht="12.75" hidden="false" customHeight="false" outlineLevel="0" collapsed="false">
      <c r="A26" s="0" t="s">
        <v>306</v>
      </c>
      <c r="B26" s="0" t="n">
        <v>52</v>
      </c>
      <c r="C26" s="0" t="n">
        <v>50750.03</v>
      </c>
    </row>
    <row r="27" customFormat="false" ht="12.75" hidden="false" customHeight="false" outlineLevel="0" collapsed="false">
      <c r="A27" s="0" t="s">
        <v>338</v>
      </c>
      <c r="B27" s="0" t="n">
        <v>6</v>
      </c>
      <c r="C27" s="0" t="n">
        <v>3687.98</v>
      </c>
    </row>
    <row r="28" customFormat="false" ht="12.75" hidden="false" customHeight="false" outlineLevel="0" collapsed="false">
      <c r="A28" s="0" t="s">
        <v>361</v>
      </c>
      <c r="B28" s="0" t="n">
        <v>13</v>
      </c>
      <c r="C28" s="0" t="n">
        <v>6330.89</v>
      </c>
    </row>
    <row r="29" customFormat="false" ht="12.75" hidden="false" customHeight="false" outlineLevel="0" collapsed="false">
      <c r="A29" s="0" t="s">
        <v>370</v>
      </c>
      <c r="B29" s="0" t="n">
        <v>53</v>
      </c>
      <c r="C29" s="0" t="n">
        <v>41517.71</v>
      </c>
    </row>
    <row r="30" customFormat="false" ht="12.75" hidden="false" customHeight="false" outlineLevel="0" collapsed="false">
      <c r="A30" s="0" t="s">
        <v>372</v>
      </c>
      <c r="B30" s="0" t="n">
        <v>53</v>
      </c>
      <c r="C30" s="0" t="n">
        <v>59464.03</v>
      </c>
    </row>
    <row r="31" customFormat="false" ht="12.75" hidden="false" customHeight="false" outlineLevel="0" collapsed="false">
      <c r="A31" s="0" t="s">
        <v>380</v>
      </c>
      <c r="B31" s="0" t="n">
        <v>15</v>
      </c>
      <c r="C31" s="0" t="n">
        <v>12438.73</v>
      </c>
    </row>
    <row r="32" customFormat="false" ht="12.75" hidden="false" customHeight="false" outlineLevel="0" collapsed="false">
      <c r="A32" s="0" t="s">
        <v>561</v>
      </c>
      <c r="B32" s="0" t="n">
        <v>12</v>
      </c>
      <c r="C32" s="0" t="n">
        <v>6790.87</v>
      </c>
    </row>
    <row r="33" customFormat="false" ht="12.75" hidden="false" customHeight="false" outlineLevel="0" collapsed="false">
      <c r="A33" s="0" t="s">
        <v>562</v>
      </c>
      <c r="B33" s="0" t="n">
        <v>50</v>
      </c>
      <c r="C33" s="0" t="n">
        <v>16943.8</v>
      </c>
    </row>
    <row r="34" customFormat="false" ht="12.75" hidden="false" customHeight="false" outlineLevel="0" collapsed="false">
      <c r="A34" s="0" t="s">
        <v>563</v>
      </c>
      <c r="B34" s="0" t="n">
        <v>42</v>
      </c>
      <c r="C34" s="0" t="n">
        <v>22465.96</v>
      </c>
    </row>
    <row r="35" customFormat="false" ht="12.75" hidden="false" customHeight="false" outlineLevel="0" collapsed="false">
      <c r="A35" s="0" t="s">
        <v>488</v>
      </c>
      <c r="B35" s="0" t="n">
        <v>49</v>
      </c>
      <c r="C35" s="0" t="n">
        <v>29283.8</v>
      </c>
    </row>
    <row r="36" customFormat="false" ht="12.75" hidden="false" customHeight="false" outlineLevel="0" collapsed="false">
      <c r="A36" s="0" t="s">
        <v>492</v>
      </c>
      <c r="B36" s="0" t="n">
        <v>26</v>
      </c>
      <c r="C36" s="0" t="n">
        <v>11978.67</v>
      </c>
    </row>
    <row r="37" customFormat="false" ht="12.75" hidden="false" customHeight="false" outlineLevel="0" collapsed="false">
      <c r="A37" s="0" t="s">
        <v>564</v>
      </c>
      <c r="B37" s="0" t="n">
        <v>262</v>
      </c>
      <c r="C37" s="0" t="n">
        <v>175105.09</v>
      </c>
    </row>
    <row r="38" customFormat="false" ht="12.75" hidden="false" customHeight="false" outlineLevel="0" collapsed="false">
      <c r="A38" s="0" t="s">
        <v>518</v>
      </c>
      <c r="B38" s="0" t="n">
        <v>6</v>
      </c>
      <c r="C38" s="0" t="n">
        <v>3402.71</v>
      </c>
    </row>
    <row r="39" customFormat="false" ht="12.75" hidden="false" customHeight="false" outlineLevel="0" collapsed="false">
      <c r="A39" s="0" t="s">
        <v>521</v>
      </c>
      <c r="B39" s="0" t="n">
        <v>18</v>
      </c>
      <c r="C39" s="0" t="n">
        <v>13310</v>
      </c>
    </row>
    <row r="40" customFormat="false" ht="12.75" hidden="false" customHeight="false" outlineLevel="0" collapsed="false">
      <c r="A40" s="0" t="s">
        <v>527</v>
      </c>
      <c r="B40" s="0" t="n">
        <v>76</v>
      </c>
      <c r="C40" s="0" t="n">
        <v>77414.01</v>
      </c>
    </row>
    <row r="41" customFormat="false" ht="12.75" hidden="false" customHeight="false" outlineLevel="0" collapsed="false">
      <c r="A41" s="0" t="s">
        <v>565</v>
      </c>
      <c r="B41" s="0" t="n">
        <v>149</v>
      </c>
      <c r="C41" s="0" t="n">
        <v>83117.19</v>
      </c>
    </row>
    <row r="42" customFormat="false" ht="12.75" hidden="false" customHeight="false" outlineLevel="0" collapsed="false">
      <c r="A42" s="0" t="s">
        <v>566</v>
      </c>
      <c r="B42" s="0" t="n">
        <v>62</v>
      </c>
      <c r="C42" s="0" t="n">
        <v>42856.29</v>
      </c>
    </row>
    <row r="43" customFormat="false" ht="12.75" hidden="false" customHeight="false" outlineLevel="0" collapsed="false">
      <c r="A43" s="0" t="s">
        <v>552</v>
      </c>
      <c r="B43" s="0" t="n">
        <v>2</v>
      </c>
      <c r="C43" s="0" t="n">
        <v>5334.58</v>
      </c>
    </row>
    <row r="44" customFormat="false" ht="12.75" hidden="false" customHeight="false" outlineLevel="0" collapsed="false">
      <c r="A44" s="0" t="s">
        <v>567</v>
      </c>
      <c r="B44" s="0" t="n">
        <v>2143</v>
      </c>
      <c r="C44" s="0" t="n">
        <v>1902064.83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3" activeCellId="0" sqref="C33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69.29"/>
    <col collapsed="false" customWidth="false" hidden="false" outlineLevel="0" max="3" min="2" style="16" width="11.57"/>
  </cols>
  <sheetData>
    <row r="1" customFormat="false" ht="12.75" hidden="false" customHeight="false" outlineLevel="0" collapsed="false">
      <c r="A1" s="0" t="s">
        <v>2</v>
      </c>
      <c r="B1" s="16" t="s">
        <v>553</v>
      </c>
      <c r="C1" s="16" t="s">
        <v>554</v>
      </c>
    </row>
    <row r="2" customFormat="false" ht="12.75" hidden="false" customHeight="false" outlineLevel="0" collapsed="false">
      <c r="A2" s="0" t="s">
        <v>555</v>
      </c>
      <c r="B2" s="16" t="n">
        <v>52</v>
      </c>
      <c r="C2" s="16" t="n">
        <v>33796.8</v>
      </c>
    </row>
    <row r="3" customFormat="false" ht="12.75" hidden="false" customHeight="false" outlineLevel="0" collapsed="false">
      <c r="A3" s="0" t="s">
        <v>80</v>
      </c>
      <c r="B3" s="16" t="n">
        <v>1</v>
      </c>
      <c r="C3" s="16" t="n">
        <v>328.34</v>
      </c>
    </row>
    <row r="4" customFormat="false" ht="12.75" hidden="false" customHeight="false" outlineLevel="0" collapsed="false">
      <c r="A4" s="0" t="s">
        <v>84</v>
      </c>
      <c r="B4" s="16" t="n">
        <v>12</v>
      </c>
      <c r="C4" s="16" t="n">
        <v>5823.6</v>
      </c>
    </row>
    <row r="5" customFormat="false" ht="12.8" hidden="false" customHeight="false" outlineLevel="0" collapsed="false">
      <c r="A5" s="0" t="s">
        <v>96</v>
      </c>
      <c r="B5" s="16" t="n">
        <v>130</v>
      </c>
      <c r="C5" s="16" t="n">
        <v>124746.72</v>
      </c>
    </row>
    <row r="6" customFormat="false" ht="12.75" hidden="false" customHeight="false" outlineLevel="0" collapsed="false">
      <c r="A6" s="0" t="s">
        <v>556</v>
      </c>
      <c r="B6" s="16" t="n">
        <v>110</v>
      </c>
      <c r="C6" s="16" t="n">
        <v>91861.95</v>
      </c>
    </row>
    <row r="7" customFormat="false" ht="12.75" hidden="false" customHeight="false" outlineLevel="0" collapsed="false">
      <c r="A7" s="0" t="s">
        <v>176</v>
      </c>
      <c r="B7" s="16" t="n">
        <v>7</v>
      </c>
      <c r="C7" s="16" t="n">
        <v>4327.42</v>
      </c>
    </row>
    <row r="8" customFormat="false" ht="12.75" hidden="false" customHeight="false" outlineLevel="0" collapsed="false">
      <c r="A8" s="0" t="s">
        <v>557</v>
      </c>
      <c r="B8" s="16" t="n">
        <v>8</v>
      </c>
      <c r="C8" s="16" t="n">
        <v>20019.74</v>
      </c>
    </row>
    <row r="9" customFormat="false" ht="12.75" hidden="false" customHeight="false" outlineLevel="0" collapsed="false">
      <c r="A9" s="0" t="s">
        <v>558</v>
      </c>
      <c r="B9" s="16" t="n">
        <v>3</v>
      </c>
      <c r="C9" s="16" t="n">
        <v>9402.82</v>
      </c>
    </row>
    <row r="10" customFormat="false" ht="12.75" hidden="false" customHeight="false" outlineLevel="0" collapsed="false">
      <c r="A10" s="0" t="s">
        <v>235</v>
      </c>
      <c r="B10" s="16" t="n">
        <v>24</v>
      </c>
      <c r="C10" s="16" t="n">
        <v>13658.59</v>
      </c>
    </row>
    <row r="11" customFormat="false" ht="12.75" hidden="false" customHeight="false" outlineLevel="0" collapsed="false">
      <c r="A11" s="0" t="s">
        <v>249</v>
      </c>
      <c r="B11" s="16" t="n">
        <v>15</v>
      </c>
      <c r="C11" s="16" t="n">
        <v>11588.58</v>
      </c>
    </row>
    <row r="12" customFormat="false" ht="12.75" hidden="false" customHeight="false" outlineLevel="0" collapsed="false">
      <c r="A12" s="0" t="s">
        <v>252</v>
      </c>
      <c r="B12" s="16" t="n">
        <v>25</v>
      </c>
      <c r="C12" s="16" t="n">
        <v>20562.46</v>
      </c>
    </row>
    <row r="13" customFormat="false" ht="12.75" hidden="false" customHeight="false" outlineLevel="0" collapsed="false">
      <c r="A13" s="0" t="s">
        <v>559</v>
      </c>
      <c r="B13" s="16" t="n">
        <v>1</v>
      </c>
      <c r="C13" s="16" t="n">
        <v>225.16</v>
      </c>
    </row>
    <row r="14" customFormat="false" ht="12.75" hidden="false" customHeight="false" outlineLevel="0" collapsed="false">
      <c r="A14" s="0" t="s">
        <v>560</v>
      </c>
      <c r="B14" s="16" t="n">
        <v>7</v>
      </c>
      <c r="C14" s="16" t="n">
        <v>3814.7</v>
      </c>
    </row>
    <row r="15" customFormat="false" ht="12.75" hidden="false" customHeight="false" outlineLevel="0" collapsed="false">
      <c r="A15" s="0" t="s">
        <v>273</v>
      </c>
      <c r="B15" s="16" t="n">
        <v>185</v>
      </c>
      <c r="C15" s="16" t="n">
        <v>282602.72</v>
      </c>
    </row>
    <row r="16" customFormat="false" ht="12.75" hidden="false" customHeight="false" outlineLevel="0" collapsed="false">
      <c r="A16" s="0" t="s">
        <v>279</v>
      </c>
      <c r="B16" s="16" t="n">
        <v>15</v>
      </c>
      <c r="C16" s="16" t="n">
        <v>8987.52</v>
      </c>
    </row>
    <row r="17" customFormat="false" ht="12.75" hidden="false" customHeight="false" outlineLevel="0" collapsed="false">
      <c r="A17" s="0" t="s">
        <v>282</v>
      </c>
      <c r="B17" s="16" t="n">
        <v>22</v>
      </c>
      <c r="C17" s="16" t="n">
        <v>17806.82</v>
      </c>
    </row>
    <row r="18" customFormat="false" ht="12.75" hidden="false" customHeight="false" outlineLevel="0" collapsed="false">
      <c r="A18" s="0" t="s">
        <v>285</v>
      </c>
      <c r="B18" s="16" t="n">
        <v>24</v>
      </c>
      <c r="C18" s="16" t="n">
        <v>20789.33</v>
      </c>
    </row>
    <row r="19" customFormat="false" ht="12.75" hidden="false" customHeight="false" outlineLevel="0" collapsed="false">
      <c r="A19" s="0" t="s">
        <v>288</v>
      </c>
      <c r="B19" s="16" t="n">
        <v>17</v>
      </c>
      <c r="C19" s="16" t="n">
        <v>15770.23</v>
      </c>
    </row>
    <row r="20" customFormat="false" ht="12.75" hidden="false" customHeight="false" outlineLevel="0" collapsed="false">
      <c r="A20" s="0" t="s">
        <v>291</v>
      </c>
      <c r="B20" s="16" t="n">
        <v>29</v>
      </c>
      <c r="C20" s="16" t="n">
        <v>15756.73</v>
      </c>
    </row>
    <row r="21" customFormat="false" ht="12.75" hidden="false" customHeight="false" outlineLevel="0" collapsed="false">
      <c r="A21" s="0" t="s">
        <v>306</v>
      </c>
      <c r="B21" s="16" t="n">
        <v>13</v>
      </c>
      <c r="C21" s="16" t="n">
        <v>10713.85</v>
      </c>
    </row>
    <row r="22" customFormat="false" ht="12.75" hidden="false" customHeight="false" outlineLevel="0" collapsed="false">
      <c r="A22" s="0" t="s">
        <v>361</v>
      </c>
      <c r="B22" s="16" t="n">
        <v>1</v>
      </c>
      <c r="C22" s="16" t="n">
        <v>698.33</v>
      </c>
    </row>
    <row r="23" customFormat="false" ht="12.75" hidden="false" customHeight="false" outlineLevel="0" collapsed="false">
      <c r="A23" s="0" t="s">
        <v>370</v>
      </c>
      <c r="B23" s="16" t="n">
        <v>1</v>
      </c>
      <c r="C23" s="16" t="n">
        <v>808.08</v>
      </c>
    </row>
    <row r="24" customFormat="false" ht="12.75" hidden="false" customHeight="false" outlineLevel="0" collapsed="false">
      <c r="A24" s="0" t="s">
        <v>372</v>
      </c>
      <c r="B24" s="16" t="n">
        <v>21</v>
      </c>
      <c r="C24" s="16" t="n">
        <v>23809.77</v>
      </c>
    </row>
    <row r="25" customFormat="false" ht="12.75" hidden="false" customHeight="false" outlineLevel="0" collapsed="false">
      <c r="A25" s="0" t="s">
        <v>561</v>
      </c>
      <c r="B25" s="16" t="n">
        <v>6</v>
      </c>
      <c r="C25" s="16" t="n">
        <v>1918.58</v>
      </c>
    </row>
    <row r="26" customFormat="false" ht="12.75" hidden="false" customHeight="false" outlineLevel="0" collapsed="false">
      <c r="A26" s="0" t="s">
        <v>488</v>
      </c>
      <c r="B26" s="16" t="n">
        <v>2</v>
      </c>
      <c r="C26" s="16" t="n">
        <v>1086.16</v>
      </c>
    </row>
    <row r="27" customFormat="false" ht="12.75" hidden="false" customHeight="false" outlineLevel="0" collapsed="false">
      <c r="A27" s="0" t="s">
        <v>564</v>
      </c>
      <c r="B27" s="16" t="n">
        <v>1</v>
      </c>
      <c r="C27" s="16" t="n">
        <v>392.47</v>
      </c>
    </row>
    <row r="28" customFormat="false" ht="12.75" hidden="false" customHeight="false" outlineLevel="0" collapsed="false">
      <c r="A28" s="0" t="s">
        <v>521</v>
      </c>
      <c r="B28" s="16" t="n">
        <v>17</v>
      </c>
      <c r="C28" s="16" t="n">
        <v>12896.31</v>
      </c>
    </row>
    <row r="29" customFormat="false" ht="12.75" hidden="false" customHeight="false" outlineLevel="0" collapsed="false">
      <c r="A29" s="0" t="s">
        <v>527</v>
      </c>
      <c r="B29" s="16" t="n">
        <v>7</v>
      </c>
      <c r="C29" s="16" t="n">
        <v>5268.37</v>
      </c>
    </row>
    <row r="30" customFormat="false" ht="12.75" hidden="false" customHeight="false" outlineLevel="0" collapsed="false">
      <c r="A30" s="0" t="s">
        <v>565</v>
      </c>
      <c r="B30" s="16" t="n">
        <v>133</v>
      </c>
      <c r="C30" s="16" t="n">
        <v>70375.41</v>
      </c>
    </row>
    <row r="31" customFormat="false" ht="12.75" hidden="false" customHeight="false" outlineLevel="0" collapsed="false">
      <c r="A31" s="0" t="s">
        <v>566</v>
      </c>
      <c r="B31" s="16" t="n">
        <v>44</v>
      </c>
      <c r="C31" s="16" t="n">
        <v>19390.71</v>
      </c>
    </row>
    <row r="32" customFormat="false" ht="12.75" hidden="false" customHeight="false" outlineLevel="0" collapsed="false">
      <c r="A32" s="0" t="s">
        <v>552</v>
      </c>
      <c r="B32" s="16" t="n">
        <v>2</v>
      </c>
      <c r="C32" s="16" t="n">
        <v>5334.58</v>
      </c>
    </row>
    <row r="33" customFormat="false" ht="12.75" hidden="false" customHeight="false" outlineLevel="0" collapsed="false">
      <c r="A33" s="0" t="s">
        <v>567</v>
      </c>
      <c r="B33" s="16" t="n">
        <v>934</v>
      </c>
      <c r="C33" s="16" t="n">
        <v>853758.32</v>
      </c>
    </row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>
      <c r="B36" s="0"/>
      <c r="C36" s="0"/>
    </row>
    <row r="37" customFormat="false" ht="12.8" hidden="false" customHeight="false" outlineLevel="0" collapsed="false">
      <c r="B37" s="0"/>
      <c r="C37" s="0"/>
    </row>
    <row r="38" customFormat="false" ht="12.8" hidden="false" customHeight="false" outlineLevel="0" collapsed="false">
      <c r="B38" s="0"/>
      <c r="C38" s="0"/>
    </row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89"/>
  <sheetViews>
    <sheetView showFormulas="false" showGridLines="true" showRowColHeaders="true" showZeros="true" rightToLeft="false" tabSelected="false" showOutlineSymbols="true" defaultGridColor="true" view="normal" topLeftCell="A44" colorId="64" zoomScale="90" zoomScaleNormal="90" zoomScalePageLayoutView="100" workbookViewId="0">
      <selection pane="topLeft" activeCell="A44" activeCellId="0" sqref="A44"/>
    </sheetView>
  </sheetViews>
  <sheetFormatPr defaultColWidth="11.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3"/>
    <col collapsed="false" customWidth="true" hidden="false" outlineLevel="0" max="5" min="3" style="0" width="10.96"/>
    <col collapsed="false" customWidth="true" hidden="false" outlineLevel="0" max="6" min="6" style="0" width="11.84"/>
    <col collapsed="false" customWidth="true" hidden="false" outlineLevel="0" max="7" min="7" style="0" width="12.71"/>
    <col collapsed="false" customWidth="true" hidden="false" outlineLevel="0" max="9" min="8" style="0" width="11.38"/>
    <col collapsed="false" customWidth="true" hidden="false" outlineLevel="0" max="10" min="10" style="0" width="11.98"/>
    <col collapsed="false" customWidth="true" hidden="false" outlineLevel="0" max="11" min="11" style="0" width="11.11"/>
    <col collapsed="false" customWidth="true" hidden="false" outlineLevel="0" max="13" min="12" style="0" width="11.69"/>
    <col collapsed="false" customWidth="true" hidden="false" outlineLevel="0" max="14" min="14" style="0" width="11.25"/>
    <col collapsed="false" customWidth="true" hidden="false" outlineLevel="0" max="15" min="15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580</v>
      </c>
      <c r="O1" s="0" t="s">
        <v>567</v>
      </c>
    </row>
    <row r="2" customFormat="false" ht="12.8" hidden="false" customHeight="false" outlineLevel="0" collapsed="false">
      <c r="A2" s="0" t="s">
        <v>555</v>
      </c>
      <c r="B2" s="0" t="n">
        <v>1</v>
      </c>
      <c r="C2" s="0" t="n">
        <v>13</v>
      </c>
      <c r="D2" s="0" t="n">
        <v>0</v>
      </c>
      <c r="E2" s="0" t="n">
        <v>0</v>
      </c>
      <c r="F2" s="0" t="n">
        <v>3</v>
      </c>
      <c r="G2" s="0" t="n">
        <v>9</v>
      </c>
      <c r="H2" s="0" t="n">
        <v>0</v>
      </c>
      <c r="I2" s="0" t="n">
        <v>0</v>
      </c>
      <c r="J2" s="0" t="n">
        <v>0</v>
      </c>
      <c r="K2" s="0" t="n">
        <v>13</v>
      </c>
      <c r="L2" s="0" t="n">
        <v>3</v>
      </c>
      <c r="M2" s="0" t="n">
        <v>7</v>
      </c>
      <c r="N2" s="0" t="n">
        <v>3</v>
      </c>
      <c r="O2" s="0" t="n">
        <v>52</v>
      </c>
    </row>
    <row r="3" customFormat="false" ht="12.8" hidden="false" customHeight="false" outlineLevel="0" collapsed="false">
      <c r="A3" s="0" t="s">
        <v>80</v>
      </c>
      <c r="B3" s="0" t="n">
        <v>1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9</v>
      </c>
      <c r="H3" s="0" t="n">
        <v>0</v>
      </c>
      <c r="I3" s="0" t="n">
        <v>1</v>
      </c>
      <c r="J3" s="0" t="n">
        <v>0</v>
      </c>
      <c r="K3" s="0" t="n">
        <v>2</v>
      </c>
      <c r="L3" s="0" t="n">
        <v>0</v>
      </c>
      <c r="M3" s="0" t="n">
        <v>0</v>
      </c>
      <c r="N3" s="0" t="n">
        <v>0</v>
      </c>
      <c r="O3" s="0" t="n">
        <v>13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4</v>
      </c>
      <c r="G4" s="0" t="n">
        <v>3</v>
      </c>
      <c r="H4" s="0" t="n">
        <v>0</v>
      </c>
      <c r="I4" s="0" t="n">
        <v>0</v>
      </c>
      <c r="J4" s="0" t="n">
        <v>0</v>
      </c>
      <c r="K4" s="0" t="n">
        <v>3</v>
      </c>
      <c r="L4" s="0" t="n">
        <v>3</v>
      </c>
      <c r="M4" s="0" t="n">
        <v>1</v>
      </c>
      <c r="N4" s="0" t="n">
        <v>0</v>
      </c>
      <c r="O4" s="0" t="n">
        <v>14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51</v>
      </c>
      <c r="D5" s="0" t="n">
        <v>1</v>
      </c>
      <c r="E5" s="0" t="n">
        <v>0</v>
      </c>
      <c r="F5" s="0" t="n">
        <v>1</v>
      </c>
      <c r="G5" s="0" t="n">
        <v>41</v>
      </c>
      <c r="H5" s="0" t="n">
        <v>0</v>
      </c>
      <c r="I5" s="0" t="n">
        <v>0</v>
      </c>
      <c r="J5" s="0" t="n">
        <v>0</v>
      </c>
      <c r="K5" s="0" t="n">
        <v>15</v>
      </c>
      <c r="L5" s="0" t="n">
        <v>4</v>
      </c>
      <c r="M5" s="0" t="n">
        <v>35</v>
      </c>
      <c r="N5" s="0" t="n">
        <v>1</v>
      </c>
      <c r="O5" s="0" t="n">
        <v>149</v>
      </c>
    </row>
    <row r="6" customFormat="false" ht="12.8" hidden="false" customHeight="false" outlineLevel="0" collapsed="false">
      <c r="A6" s="0" t="s">
        <v>556</v>
      </c>
      <c r="B6" s="0" t="n">
        <v>5</v>
      </c>
      <c r="C6" s="0" t="n">
        <v>38</v>
      </c>
      <c r="D6" s="0" t="n">
        <v>0</v>
      </c>
      <c r="E6" s="0" t="n">
        <v>0</v>
      </c>
      <c r="F6" s="0" t="n">
        <v>32</v>
      </c>
      <c r="G6" s="0" t="n">
        <v>16</v>
      </c>
      <c r="H6" s="0" t="n">
        <v>0</v>
      </c>
      <c r="I6" s="0" t="n">
        <v>0</v>
      </c>
      <c r="J6" s="0" t="n">
        <v>0</v>
      </c>
      <c r="K6" s="0" t="n">
        <v>12</v>
      </c>
      <c r="L6" s="0" t="n">
        <v>0</v>
      </c>
      <c r="M6" s="0" t="n">
        <v>7</v>
      </c>
      <c r="N6" s="0" t="n">
        <v>1</v>
      </c>
      <c r="O6" s="0" t="n">
        <v>111</v>
      </c>
    </row>
    <row r="7" customFormat="false" ht="12.8" hidden="false" customHeight="false" outlineLevel="0" collapsed="false">
      <c r="A7" s="0" t="s">
        <v>176</v>
      </c>
      <c r="B7" s="0" t="n">
        <v>5</v>
      </c>
      <c r="C7" s="0" t="n">
        <v>4</v>
      </c>
      <c r="D7" s="0" t="n">
        <v>0</v>
      </c>
      <c r="E7" s="0" t="n">
        <v>0</v>
      </c>
      <c r="F7" s="0" t="n">
        <v>0</v>
      </c>
      <c r="G7" s="0" t="n">
        <v>8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1</v>
      </c>
      <c r="M7" s="0" t="n">
        <v>6</v>
      </c>
      <c r="N7" s="0" t="n">
        <v>5</v>
      </c>
      <c r="O7" s="0" t="n">
        <v>29</v>
      </c>
    </row>
    <row r="8" customFormat="false" ht="12.8" hidden="false" customHeight="false" outlineLevel="0" collapsed="false">
      <c r="A8" s="0" t="s">
        <v>557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2</v>
      </c>
      <c r="G8" s="0" t="n">
        <v>18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4</v>
      </c>
      <c r="M8" s="0" t="n">
        <v>0</v>
      </c>
      <c r="N8" s="0" t="n">
        <v>0</v>
      </c>
      <c r="O8" s="0" t="n">
        <v>24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3</v>
      </c>
      <c r="D9" s="0" t="n">
        <v>0</v>
      </c>
      <c r="E9" s="0" t="n">
        <v>0</v>
      </c>
      <c r="F9" s="0" t="n">
        <v>0</v>
      </c>
      <c r="G9" s="0" t="n">
        <v>5</v>
      </c>
      <c r="H9" s="0" t="n">
        <v>0</v>
      </c>
      <c r="I9" s="0" t="n">
        <v>0</v>
      </c>
      <c r="J9" s="0" t="n">
        <v>0</v>
      </c>
      <c r="K9" s="0" t="n">
        <v>6</v>
      </c>
      <c r="L9" s="0" t="n">
        <v>0</v>
      </c>
      <c r="M9" s="0" t="n">
        <v>0</v>
      </c>
      <c r="N9" s="0" t="n">
        <v>0</v>
      </c>
      <c r="O9" s="0" t="n">
        <v>14</v>
      </c>
    </row>
    <row r="10" customFormat="false" ht="12.8" hidden="false" customHeight="false" outlineLevel="0" collapsed="false">
      <c r="A10" s="0" t="s">
        <v>235</v>
      </c>
      <c r="B10" s="0" t="n">
        <v>0</v>
      </c>
      <c r="C10" s="0" t="n">
        <v>2</v>
      </c>
      <c r="D10" s="0" t="n">
        <v>0</v>
      </c>
      <c r="E10" s="0" t="n">
        <v>1</v>
      </c>
      <c r="F10" s="0" t="n">
        <v>0</v>
      </c>
      <c r="G10" s="0" t="n">
        <v>1</v>
      </c>
      <c r="H10" s="0" t="n">
        <v>0</v>
      </c>
      <c r="I10" s="0" t="n">
        <v>0</v>
      </c>
      <c r="J10" s="0" t="n">
        <v>0</v>
      </c>
      <c r="K10" s="0" t="n">
        <v>22</v>
      </c>
      <c r="L10" s="0" t="n">
        <v>0</v>
      </c>
      <c r="M10" s="0" t="n">
        <v>0</v>
      </c>
      <c r="N10" s="0" t="n">
        <v>0</v>
      </c>
      <c r="O10" s="0" t="n">
        <v>26</v>
      </c>
    </row>
    <row r="11" customFormat="false" ht="12.8" hidden="false" customHeight="false" outlineLevel="0" collapsed="false">
      <c r="A11" s="0" t="s">
        <v>241</v>
      </c>
      <c r="B11" s="0" t="n">
        <v>0</v>
      </c>
      <c r="C11" s="0" t="n">
        <v>17</v>
      </c>
      <c r="D11" s="0" t="n">
        <v>0</v>
      </c>
      <c r="E11" s="0" t="n">
        <v>0</v>
      </c>
      <c r="F11" s="0" t="n">
        <v>9</v>
      </c>
      <c r="G11" s="0" t="n">
        <v>27</v>
      </c>
      <c r="H11" s="0" t="n">
        <v>0</v>
      </c>
      <c r="I11" s="0" t="n">
        <v>0</v>
      </c>
      <c r="J11" s="0" t="n">
        <v>0</v>
      </c>
      <c r="K11" s="0" t="n">
        <v>1</v>
      </c>
      <c r="L11" s="0" t="n">
        <v>3</v>
      </c>
      <c r="M11" s="0" t="n">
        <v>18</v>
      </c>
      <c r="N11" s="0" t="n">
        <v>0</v>
      </c>
      <c r="O11" s="0" t="n">
        <v>75</v>
      </c>
    </row>
    <row r="12" customFormat="false" ht="12.8" hidden="false" customHeight="false" outlineLevel="0" collapsed="false">
      <c r="A12" s="0" t="s">
        <v>245</v>
      </c>
      <c r="B12" s="0" t="n">
        <v>0</v>
      </c>
      <c r="C12" s="0" t="n">
        <v>18</v>
      </c>
      <c r="D12" s="0" t="n">
        <v>0</v>
      </c>
      <c r="E12" s="0" t="n">
        <v>1</v>
      </c>
      <c r="F12" s="0" t="n">
        <v>7</v>
      </c>
      <c r="G12" s="0" t="n">
        <v>15</v>
      </c>
      <c r="H12" s="0" t="n">
        <v>1</v>
      </c>
      <c r="I12" s="0" t="n">
        <v>0</v>
      </c>
      <c r="J12" s="0" t="n">
        <v>0</v>
      </c>
      <c r="K12" s="0" t="n">
        <v>14</v>
      </c>
      <c r="L12" s="0" t="n">
        <v>3</v>
      </c>
      <c r="M12" s="0" t="n">
        <v>5</v>
      </c>
      <c r="N12" s="0" t="n">
        <v>2</v>
      </c>
      <c r="O12" s="0" t="n">
        <v>66</v>
      </c>
    </row>
    <row r="13" customFormat="false" ht="12.8" hidden="false" customHeight="false" outlineLevel="0" collapsed="false">
      <c r="A13" s="0" t="s">
        <v>247</v>
      </c>
      <c r="B13" s="0" t="n">
        <v>0</v>
      </c>
      <c r="C13" s="0" t="n">
        <v>1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1</v>
      </c>
    </row>
    <row r="14" customFormat="false" ht="12.8" hidden="false" customHeight="false" outlineLevel="0" collapsed="false">
      <c r="A14" s="0" t="s">
        <v>249</v>
      </c>
      <c r="B14" s="0" t="n">
        <v>0</v>
      </c>
      <c r="C14" s="0" t="n">
        <v>7</v>
      </c>
      <c r="D14" s="0" t="n">
        <v>0</v>
      </c>
      <c r="E14" s="0" t="n">
        <v>0</v>
      </c>
      <c r="F14" s="0" t="n">
        <v>5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2</v>
      </c>
      <c r="N14" s="0" t="n">
        <v>1</v>
      </c>
      <c r="O14" s="0" t="n">
        <v>15</v>
      </c>
    </row>
    <row r="15" customFormat="false" ht="12.8" hidden="false" customHeight="false" outlineLevel="0" collapsed="false">
      <c r="A15" s="0" t="s">
        <v>252</v>
      </c>
      <c r="B15" s="0" t="n">
        <v>1</v>
      </c>
      <c r="C15" s="0" t="n">
        <v>21</v>
      </c>
      <c r="D15" s="0" t="n">
        <v>0</v>
      </c>
      <c r="E15" s="0" t="n">
        <v>0</v>
      </c>
      <c r="F15" s="0" t="n">
        <v>0</v>
      </c>
      <c r="G15" s="0" t="n">
        <v>1</v>
      </c>
      <c r="H15" s="0" t="n">
        <v>0</v>
      </c>
      <c r="I15" s="0" t="n">
        <v>0</v>
      </c>
      <c r="J15" s="0" t="n">
        <v>0</v>
      </c>
      <c r="K15" s="0" t="n">
        <v>2</v>
      </c>
      <c r="L15" s="0" t="n">
        <v>0</v>
      </c>
      <c r="M15" s="0" t="n">
        <v>0</v>
      </c>
      <c r="N15" s="0" t="n">
        <v>0</v>
      </c>
      <c r="O15" s="0" t="n">
        <v>25</v>
      </c>
    </row>
    <row r="16" customFormat="false" ht="12.8" hidden="false" customHeight="false" outlineLevel="0" collapsed="false">
      <c r="A16" s="0" t="s">
        <v>559</v>
      </c>
      <c r="B16" s="0" t="n">
        <v>0</v>
      </c>
      <c r="C16" s="0" t="n">
        <v>1</v>
      </c>
      <c r="D16" s="0" t="n">
        <v>0</v>
      </c>
      <c r="E16" s="0" t="n">
        <v>0</v>
      </c>
      <c r="F16" s="0" t="n">
        <v>0</v>
      </c>
      <c r="G16" s="0" t="n">
        <v>1</v>
      </c>
      <c r="H16" s="0" t="n">
        <v>0</v>
      </c>
      <c r="I16" s="0" t="n">
        <v>0</v>
      </c>
      <c r="J16" s="0" t="n">
        <v>0</v>
      </c>
      <c r="K16" s="0" t="n">
        <v>1</v>
      </c>
      <c r="L16" s="0" t="n">
        <v>1</v>
      </c>
      <c r="M16" s="0" t="n">
        <v>0</v>
      </c>
      <c r="N16" s="0" t="n">
        <v>0</v>
      </c>
      <c r="O16" s="0" t="n">
        <v>4</v>
      </c>
    </row>
    <row r="17" customFormat="false" ht="12.8" hidden="false" customHeight="false" outlineLevel="0" collapsed="false">
      <c r="A17" s="0" t="s">
        <v>560</v>
      </c>
      <c r="B17" s="0" t="n">
        <v>0</v>
      </c>
      <c r="C17" s="0" t="n">
        <v>25</v>
      </c>
      <c r="D17" s="0" t="n">
        <v>0</v>
      </c>
      <c r="E17" s="0" t="n">
        <v>1</v>
      </c>
      <c r="F17" s="0" t="n">
        <v>11</v>
      </c>
      <c r="G17" s="0" t="n">
        <v>3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1</v>
      </c>
      <c r="M17" s="0" t="n">
        <v>1</v>
      </c>
      <c r="N17" s="0" t="n">
        <v>0</v>
      </c>
      <c r="O17" s="0" t="n">
        <v>42</v>
      </c>
    </row>
    <row r="18" customFormat="false" ht="12.8" hidden="false" customHeight="false" outlineLevel="0" collapsed="false">
      <c r="A18" s="0" t="s">
        <v>273</v>
      </c>
      <c r="B18" s="0" t="n">
        <v>8</v>
      </c>
      <c r="C18" s="0" t="n">
        <v>5</v>
      </c>
      <c r="D18" s="0" t="n">
        <v>2</v>
      </c>
      <c r="E18" s="0" t="n">
        <v>0</v>
      </c>
      <c r="F18" s="0" t="n">
        <v>50</v>
      </c>
      <c r="G18" s="0" t="n">
        <v>197</v>
      </c>
      <c r="H18" s="0" t="n">
        <v>0</v>
      </c>
      <c r="I18" s="0" t="n">
        <v>0</v>
      </c>
      <c r="J18" s="0" t="n">
        <v>0</v>
      </c>
      <c r="K18" s="0" t="n">
        <v>7</v>
      </c>
      <c r="L18" s="0" t="n">
        <v>1</v>
      </c>
      <c r="M18" s="0" t="n">
        <v>5</v>
      </c>
      <c r="N18" s="0" t="n">
        <v>0</v>
      </c>
      <c r="O18" s="0" t="n">
        <v>275</v>
      </c>
    </row>
    <row r="19" customFormat="false" ht="12.8" hidden="false" customHeight="false" outlineLevel="0" collapsed="false">
      <c r="A19" s="0" t="s">
        <v>279</v>
      </c>
      <c r="B19" s="0" t="n">
        <v>0</v>
      </c>
      <c r="C19" s="0" t="n">
        <v>10</v>
      </c>
      <c r="D19" s="0" t="n">
        <v>0</v>
      </c>
      <c r="E19" s="0" t="n">
        <v>0</v>
      </c>
      <c r="F19" s="0" t="n">
        <v>2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1</v>
      </c>
      <c r="L19" s="0" t="n">
        <v>0</v>
      </c>
      <c r="M19" s="0" t="n">
        <v>2</v>
      </c>
      <c r="N19" s="0" t="n">
        <v>0</v>
      </c>
      <c r="O19" s="0" t="n">
        <v>15</v>
      </c>
    </row>
    <row r="20" customFormat="false" ht="12.8" hidden="false" customHeight="false" outlineLevel="0" collapsed="false">
      <c r="A20" s="0" t="s">
        <v>282</v>
      </c>
      <c r="B20" s="0" t="n">
        <v>0</v>
      </c>
      <c r="C20" s="0" t="n">
        <v>14</v>
      </c>
      <c r="D20" s="0" t="n">
        <v>0</v>
      </c>
      <c r="E20" s="0" t="n">
        <v>0</v>
      </c>
      <c r="F20" s="0" t="n">
        <v>6</v>
      </c>
      <c r="G20" s="0" t="n">
        <v>6</v>
      </c>
      <c r="H20" s="0" t="n">
        <v>0</v>
      </c>
      <c r="I20" s="0" t="n">
        <v>0</v>
      </c>
      <c r="J20" s="0" t="n">
        <v>0</v>
      </c>
      <c r="K20" s="0" t="n">
        <v>1</v>
      </c>
      <c r="L20" s="0" t="n">
        <v>1</v>
      </c>
      <c r="M20" s="0" t="n">
        <v>3</v>
      </c>
      <c r="N20" s="0" t="n">
        <v>3</v>
      </c>
      <c r="O20" s="0" t="n">
        <v>34</v>
      </c>
    </row>
    <row r="21" customFormat="false" ht="12.8" hidden="false" customHeight="false" outlineLevel="0" collapsed="false">
      <c r="A21" s="0" t="s">
        <v>285</v>
      </c>
      <c r="B21" s="0" t="n">
        <v>2</v>
      </c>
      <c r="C21" s="0" t="n">
        <v>12</v>
      </c>
      <c r="D21" s="0" t="n">
        <v>0</v>
      </c>
      <c r="E21" s="0" t="n">
        <v>1</v>
      </c>
      <c r="F21" s="0" t="n">
        <v>1</v>
      </c>
      <c r="G21" s="0" t="n">
        <v>6</v>
      </c>
      <c r="H21" s="0" t="n">
        <v>0</v>
      </c>
      <c r="I21" s="0" t="n">
        <v>0</v>
      </c>
      <c r="J21" s="0" t="n">
        <v>0</v>
      </c>
      <c r="K21" s="0" t="n">
        <v>2</v>
      </c>
      <c r="L21" s="0" t="n">
        <v>3</v>
      </c>
      <c r="M21" s="0" t="n">
        <v>1</v>
      </c>
      <c r="N21" s="0" t="n">
        <v>0</v>
      </c>
      <c r="O21" s="0" t="n">
        <v>28</v>
      </c>
    </row>
    <row r="22" customFormat="false" ht="12.8" hidden="false" customHeight="false" outlineLevel="0" collapsed="false">
      <c r="A22" s="0" t="s">
        <v>288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16</v>
      </c>
      <c r="H22" s="0" t="n">
        <v>0</v>
      </c>
      <c r="I22" s="0" t="n">
        <v>0</v>
      </c>
      <c r="J22" s="0" t="n">
        <v>0</v>
      </c>
      <c r="K22" s="0" t="n">
        <v>1</v>
      </c>
      <c r="L22" s="0" t="n">
        <v>3</v>
      </c>
      <c r="M22" s="0" t="n">
        <v>0</v>
      </c>
      <c r="N22" s="0" t="n">
        <v>0</v>
      </c>
      <c r="O22" s="0" t="n">
        <v>20</v>
      </c>
    </row>
    <row r="23" customFormat="false" ht="12.8" hidden="false" customHeight="false" outlineLevel="0" collapsed="false">
      <c r="A23" s="0" t="s">
        <v>291</v>
      </c>
      <c r="B23" s="0" t="n">
        <v>2</v>
      </c>
      <c r="C23" s="0" t="n">
        <v>29</v>
      </c>
      <c r="D23" s="0" t="n">
        <v>0</v>
      </c>
      <c r="E23" s="0" t="n">
        <v>4</v>
      </c>
      <c r="F23" s="0" t="n">
        <v>2</v>
      </c>
      <c r="G23" s="0" t="n">
        <v>12</v>
      </c>
      <c r="H23" s="0" t="n">
        <v>2</v>
      </c>
      <c r="I23" s="0" t="n">
        <v>0</v>
      </c>
      <c r="J23" s="0" t="n">
        <v>0</v>
      </c>
      <c r="K23" s="0" t="n">
        <v>18</v>
      </c>
      <c r="L23" s="0" t="n">
        <v>3</v>
      </c>
      <c r="M23" s="0" t="n">
        <v>2</v>
      </c>
      <c r="N23" s="0" t="n">
        <v>0</v>
      </c>
      <c r="O23" s="0" t="n">
        <v>74</v>
      </c>
    </row>
    <row r="24" customFormat="false" ht="12.8" hidden="false" customHeight="false" outlineLevel="0" collapsed="false">
      <c r="A24" s="0" t="s">
        <v>294</v>
      </c>
      <c r="B24" s="0" t="n">
        <v>0</v>
      </c>
      <c r="C24" s="0" t="n">
        <v>22</v>
      </c>
      <c r="D24" s="0" t="n">
        <v>0</v>
      </c>
      <c r="E24" s="0" t="n">
        <v>1</v>
      </c>
      <c r="F24" s="0" t="n">
        <v>1</v>
      </c>
      <c r="G24" s="0" t="n">
        <v>16</v>
      </c>
      <c r="H24" s="0" t="n">
        <v>0</v>
      </c>
      <c r="I24" s="0" t="n">
        <v>0</v>
      </c>
      <c r="J24" s="0" t="n">
        <v>0</v>
      </c>
      <c r="K24" s="0" t="n">
        <v>9</v>
      </c>
      <c r="L24" s="0" t="n">
        <v>6</v>
      </c>
      <c r="M24" s="0" t="n">
        <v>5</v>
      </c>
      <c r="N24" s="0" t="n">
        <v>1</v>
      </c>
      <c r="O24" s="0" t="n">
        <v>61</v>
      </c>
    </row>
    <row r="25" customFormat="false" ht="12.8" hidden="false" customHeight="false" outlineLevel="0" collapsed="false">
      <c r="A25" s="0" t="s">
        <v>296</v>
      </c>
      <c r="B25" s="0" t="n">
        <v>0</v>
      </c>
      <c r="C25" s="0" t="n">
        <v>5</v>
      </c>
      <c r="D25" s="0" t="n">
        <v>0</v>
      </c>
      <c r="E25" s="0" t="n">
        <v>1</v>
      </c>
      <c r="F25" s="0" t="n">
        <v>2</v>
      </c>
      <c r="G25" s="0" t="n">
        <v>9</v>
      </c>
      <c r="H25" s="0" t="n">
        <v>0</v>
      </c>
      <c r="I25" s="0" t="n">
        <v>0</v>
      </c>
      <c r="J25" s="0" t="n">
        <v>0</v>
      </c>
      <c r="K25" s="0" t="n">
        <v>8</v>
      </c>
      <c r="L25" s="0" t="n">
        <v>0</v>
      </c>
      <c r="M25" s="0" t="n">
        <v>5</v>
      </c>
      <c r="N25" s="0" t="n">
        <v>0</v>
      </c>
      <c r="O25" s="0" t="n">
        <v>30</v>
      </c>
    </row>
    <row r="26" customFormat="false" ht="12.8" hidden="false" customHeight="false" outlineLevel="0" collapsed="false">
      <c r="A26" s="0" t="s">
        <v>306</v>
      </c>
      <c r="B26" s="0" t="n">
        <v>0</v>
      </c>
      <c r="C26" s="0" t="n">
        <v>6</v>
      </c>
      <c r="D26" s="0" t="n">
        <v>0</v>
      </c>
      <c r="E26" s="0" t="n">
        <v>0</v>
      </c>
      <c r="F26" s="0" t="n">
        <v>8</v>
      </c>
      <c r="G26" s="0" t="n">
        <v>12</v>
      </c>
      <c r="H26" s="0" t="n">
        <v>1</v>
      </c>
      <c r="I26" s="0" t="n">
        <v>0</v>
      </c>
      <c r="J26" s="0" t="n">
        <v>0</v>
      </c>
      <c r="K26" s="0" t="n">
        <v>14</v>
      </c>
      <c r="L26" s="0" t="n">
        <v>5</v>
      </c>
      <c r="M26" s="0" t="n">
        <v>4</v>
      </c>
      <c r="N26" s="0" t="n">
        <v>2</v>
      </c>
      <c r="O26" s="0" t="n">
        <v>52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3</v>
      </c>
      <c r="D27" s="0" t="n">
        <v>0</v>
      </c>
      <c r="E27" s="0" t="n">
        <v>0</v>
      </c>
      <c r="F27" s="0" t="n">
        <v>2</v>
      </c>
      <c r="G27" s="0" t="n">
        <v>1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6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4</v>
      </c>
      <c r="D28" s="0" t="n">
        <v>0</v>
      </c>
      <c r="E28" s="0" t="n">
        <v>0</v>
      </c>
      <c r="F28" s="0" t="n">
        <v>3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2</v>
      </c>
      <c r="L28" s="0" t="n">
        <v>0</v>
      </c>
      <c r="M28" s="0" t="n">
        <v>4</v>
      </c>
      <c r="N28" s="0" t="n">
        <v>0</v>
      </c>
      <c r="O28" s="0" t="n">
        <v>13</v>
      </c>
    </row>
    <row r="29" customFormat="false" ht="12.8" hidden="false" customHeight="false" outlineLevel="0" collapsed="false">
      <c r="A29" s="0" t="s">
        <v>370</v>
      </c>
      <c r="B29" s="0" t="n">
        <v>0</v>
      </c>
      <c r="C29" s="0" t="n">
        <v>14</v>
      </c>
      <c r="D29" s="0" t="n">
        <v>0</v>
      </c>
      <c r="E29" s="0" t="n">
        <v>0</v>
      </c>
      <c r="F29" s="0" t="n">
        <v>14</v>
      </c>
      <c r="G29" s="0" t="n">
        <v>4</v>
      </c>
      <c r="H29" s="0" t="n">
        <v>1</v>
      </c>
      <c r="I29" s="0" t="n">
        <v>0</v>
      </c>
      <c r="J29" s="0" t="n">
        <v>0</v>
      </c>
      <c r="K29" s="0" t="n">
        <v>5</v>
      </c>
      <c r="L29" s="0" t="n">
        <v>2</v>
      </c>
      <c r="M29" s="0" t="n">
        <v>8</v>
      </c>
      <c r="N29" s="0" t="n">
        <v>5</v>
      </c>
      <c r="O29" s="0" t="n">
        <v>53</v>
      </c>
    </row>
    <row r="30" customFormat="false" ht="12.8" hidden="false" customHeight="false" outlineLevel="0" collapsed="false">
      <c r="A30" s="0" t="s">
        <v>372</v>
      </c>
      <c r="B30" s="0" t="n">
        <v>0</v>
      </c>
      <c r="C30" s="0" t="n">
        <v>16</v>
      </c>
      <c r="D30" s="0" t="n">
        <v>0</v>
      </c>
      <c r="E30" s="0" t="n">
        <v>1</v>
      </c>
      <c r="F30" s="0" t="n">
        <v>10</v>
      </c>
      <c r="G30" s="0" t="n">
        <v>12</v>
      </c>
      <c r="H30" s="0" t="n">
        <v>0</v>
      </c>
      <c r="I30" s="0" t="n">
        <v>0</v>
      </c>
      <c r="J30" s="0" t="n">
        <v>0</v>
      </c>
      <c r="K30" s="0" t="n">
        <v>5</v>
      </c>
      <c r="L30" s="0" t="n">
        <v>1</v>
      </c>
      <c r="M30" s="0" t="n">
        <v>8</v>
      </c>
      <c r="N30" s="0" t="n">
        <v>0</v>
      </c>
      <c r="O30" s="0" t="n">
        <v>53</v>
      </c>
    </row>
    <row r="31" customFormat="false" ht="12.8" hidden="false" customHeight="false" outlineLevel="0" collapsed="false">
      <c r="A31" s="0" t="s">
        <v>380</v>
      </c>
      <c r="B31" s="0" t="n">
        <v>0</v>
      </c>
      <c r="C31" s="0" t="n">
        <v>5</v>
      </c>
      <c r="D31" s="0" t="n">
        <v>0</v>
      </c>
      <c r="E31" s="0" t="n">
        <v>0</v>
      </c>
      <c r="F31" s="0" t="n">
        <v>4</v>
      </c>
      <c r="G31" s="0" t="n">
        <v>3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3</v>
      </c>
      <c r="N31" s="0" t="n">
        <v>0</v>
      </c>
      <c r="O31" s="0" t="n">
        <v>15</v>
      </c>
    </row>
    <row r="32" customFormat="false" ht="12.8" hidden="false" customHeight="false" outlineLevel="0" collapsed="false">
      <c r="A32" s="0" t="s">
        <v>561</v>
      </c>
      <c r="B32" s="0" t="n">
        <v>0</v>
      </c>
      <c r="C32" s="0" t="n">
        <v>10</v>
      </c>
      <c r="D32" s="0" t="n">
        <v>0</v>
      </c>
      <c r="E32" s="0" t="n">
        <v>0</v>
      </c>
      <c r="F32" s="0" t="n">
        <v>0</v>
      </c>
      <c r="G32" s="0" t="n">
        <v>2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12</v>
      </c>
    </row>
    <row r="33" customFormat="false" ht="12.8" hidden="false" customHeight="false" outlineLevel="0" collapsed="false">
      <c r="A33" s="0" t="s">
        <v>562</v>
      </c>
      <c r="B33" s="0" t="n">
        <v>0</v>
      </c>
      <c r="C33" s="0" t="n">
        <v>2</v>
      </c>
      <c r="D33" s="0" t="n">
        <v>0</v>
      </c>
      <c r="E33" s="0" t="n">
        <v>0</v>
      </c>
      <c r="F33" s="0" t="n">
        <v>0</v>
      </c>
      <c r="G33" s="0" t="n">
        <v>4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26</v>
      </c>
      <c r="M33" s="0" t="n">
        <v>18</v>
      </c>
      <c r="N33" s="0" t="n">
        <v>0</v>
      </c>
      <c r="O33" s="0" t="n">
        <v>50</v>
      </c>
    </row>
    <row r="34" customFormat="false" ht="12.8" hidden="false" customHeight="false" outlineLevel="0" collapsed="false">
      <c r="A34" s="0" t="s">
        <v>563</v>
      </c>
      <c r="B34" s="0" t="n">
        <v>1</v>
      </c>
      <c r="C34" s="0" t="n">
        <v>6</v>
      </c>
      <c r="D34" s="0" t="n">
        <v>0</v>
      </c>
      <c r="E34" s="0" t="n">
        <v>0</v>
      </c>
      <c r="F34" s="0" t="n">
        <v>0</v>
      </c>
      <c r="G34" s="0" t="n">
        <v>11</v>
      </c>
      <c r="H34" s="0" t="n">
        <v>0</v>
      </c>
      <c r="I34" s="0" t="n">
        <v>0</v>
      </c>
      <c r="J34" s="0" t="n">
        <v>3</v>
      </c>
      <c r="K34" s="0" t="n">
        <v>4</v>
      </c>
      <c r="L34" s="0" t="n">
        <v>9</v>
      </c>
      <c r="M34" s="0" t="n">
        <v>8</v>
      </c>
      <c r="N34" s="0" t="n">
        <v>0</v>
      </c>
      <c r="O34" s="0" t="n">
        <v>42</v>
      </c>
    </row>
    <row r="35" customFormat="false" ht="12.8" hidden="false" customHeight="false" outlineLevel="0" collapsed="false">
      <c r="A35" s="0" t="s">
        <v>488</v>
      </c>
      <c r="B35" s="0" t="n">
        <v>0</v>
      </c>
      <c r="C35" s="0" t="n">
        <v>19</v>
      </c>
      <c r="D35" s="0" t="n">
        <v>0</v>
      </c>
      <c r="E35" s="0" t="n">
        <v>5</v>
      </c>
      <c r="F35" s="0" t="n">
        <v>3</v>
      </c>
      <c r="G35" s="0" t="n">
        <v>0</v>
      </c>
      <c r="H35" s="0" t="n">
        <v>0</v>
      </c>
      <c r="I35" s="0" t="n">
        <v>0</v>
      </c>
      <c r="J35" s="0" t="n">
        <v>2</v>
      </c>
      <c r="K35" s="0" t="n">
        <v>9</v>
      </c>
      <c r="L35" s="0" t="n">
        <v>5</v>
      </c>
      <c r="M35" s="0" t="n">
        <v>4</v>
      </c>
      <c r="N35" s="0" t="n">
        <v>2</v>
      </c>
      <c r="O35" s="0" t="n">
        <v>49</v>
      </c>
    </row>
    <row r="36" customFormat="false" ht="12.8" hidden="false" customHeight="false" outlineLevel="0" collapsed="false">
      <c r="A36" s="0" t="s">
        <v>492</v>
      </c>
      <c r="B36" s="0" t="n">
        <v>0</v>
      </c>
      <c r="C36" s="0" t="n">
        <v>10</v>
      </c>
      <c r="D36" s="0" t="n">
        <v>0</v>
      </c>
      <c r="E36" s="0" t="n">
        <v>0</v>
      </c>
      <c r="F36" s="0" t="n">
        <v>0</v>
      </c>
      <c r="G36" s="0" t="n">
        <v>3</v>
      </c>
      <c r="H36" s="0" t="n">
        <v>0</v>
      </c>
      <c r="I36" s="0" t="n">
        <v>0</v>
      </c>
      <c r="J36" s="0" t="n">
        <v>0</v>
      </c>
      <c r="K36" s="0" t="n">
        <v>1</v>
      </c>
      <c r="L36" s="0" t="n">
        <v>9</v>
      </c>
      <c r="M36" s="0" t="n">
        <v>3</v>
      </c>
      <c r="N36" s="0" t="n">
        <v>0</v>
      </c>
      <c r="O36" s="0" t="n">
        <v>26</v>
      </c>
    </row>
    <row r="37" customFormat="false" ht="12.8" hidden="false" customHeight="false" outlineLevel="0" collapsed="false">
      <c r="A37" s="0" t="s">
        <v>564</v>
      </c>
      <c r="B37" s="0" t="n">
        <v>3</v>
      </c>
      <c r="C37" s="0" t="n">
        <v>49</v>
      </c>
      <c r="D37" s="0" t="n">
        <v>1</v>
      </c>
      <c r="E37" s="0" t="n">
        <v>2</v>
      </c>
      <c r="F37" s="0" t="n">
        <v>3</v>
      </c>
      <c r="G37" s="0" t="n">
        <v>81</v>
      </c>
      <c r="H37" s="0" t="n">
        <v>3</v>
      </c>
      <c r="I37" s="0" t="n">
        <v>0</v>
      </c>
      <c r="J37" s="0" t="n">
        <v>0</v>
      </c>
      <c r="K37" s="0" t="n">
        <v>12</v>
      </c>
      <c r="L37" s="0" t="n">
        <v>46</v>
      </c>
      <c r="M37" s="0" t="n">
        <v>62</v>
      </c>
      <c r="N37" s="0" t="n">
        <v>0</v>
      </c>
      <c r="O37" s="0" t="n">
        <v>262</v>
      </c>
    </row>
    <row r="38" customFormat="false" ht="12.8" hidden="false" customHeight="false" outlineLevel="0" collapsed="false">
      <c r="A38" s="0" t="s">
        <v>518</v>
      </c>
      <c r="B38" s="0" t="n">
        <v>0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1</v>
      </c>
      <c r="H38" s="0" t="n">
        <v>0</v>
      </c>
      <c r="I38" s="0" t="n">
        <v>0</v>
      </c>
      <c r="J38" s="0" t="n">
        <v>0</v>
      </c>
      <c r="K38" s="0" t="n">
        <v>5</v>
      </c>
      <c r="L38" s="0" t="n">
        <v>0</v>
      </c>
      <c r="M38" s="0" t="n">
        <v>0</v>
      </c>
      <c r="N38" s="0" t="n">
        <v>0</v>
      </c>
      <c r="O38" s="0" t="n">
        <v>6</v>
      </c>
    </row>
    <row r="39" customFormat="false" ht="12.8" hidden="false" customHeight="false" outlineLevel="0" collapsed="false">
      <c r="A39" s="0" t="s">
        <v>521</v>
      </c>
      <c r="B39" s="0" t="n">
        <v>0</v>
      </c>
      <c r="C39" s="0" t="n">
        <v>12</v>
      </c>
      <c r="D39" s="0" t="n">
        <v>0</v>
      </c>
      <c r="E39" s="0" t="n">
        <v>0</v>
      </c>
      <c r="F39" s="0" t="n">
        <v>4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1</v>
      </c>
      <c r="L39" s="0" t="n">
        <v>0</v>
      </c>
      <c r="M39" s="0" t="n">
        <v>1</v>
      </c>
      <c r="N39" s="0" t="n">
        <v>0</v>
      </c>
      <c r="O39" s="0" t="n">
        <v>18</v>
      </c>
    </row>
    <row r="40" customFormat="false" ht="12.8" hidden="false" customHeight="false" outlineLevel="0" collapsed="false">
      <c r="A40" s="0" t="s">
        <v>527</v>
      </c>
      <c r="B40" s="0" t="n">
        <v>2</v>
      </c>
      <c r="C40" s="0" t="n">
        <v>17</v>
      </c>
      <c r="D40" s="0" t="n">
        <v>0</v>
      </c>
      <c r="E40" s="0" t="n">
        <v>0</v>
      </c>
      <c r="F40" s="0" t="n">
        <v>16</v>
      </c>
      <c r="G40" s="0" t="n">
        <v>18</v>
      </c>
      <c r="H40" s="0" t="n">
        <v>0</v>
      </c>
      <c r="I40" s="0" t="n">
        <v>0</v>
      </c>
      <c r="J40" s="0" t="n">
        <v>0</v>
      </c>
      <c r="K40" s="0" t="n">
        <v>8</v>
      </c>
      <c r="L40" s="0" t="n">
        <v>0</v>
      </c>
      <c r="M40" s="0" t="n">
        <v>7</v>
      </c>
      <c r="N40" s="0" t="n">
        <v>8</v>
      </c>
      <c r="O40" s="0" t="n">
        <v>76</v>
      </c>
    </row>
    <row r="41" customFormat="false" ht="12.8" hidden="false" customHeight="false" outlineLevel="0" collapsed="false">
      <c r="A41" s="0" t="s">
        <v>565</v>
      </c>
      <c r="B41" s="0" t="n">
        <v>13</v>
      </c>
      <c r="C41" s="0" t="n">
        <v>113</v>
      </c>
      <c r="D41" s="0" t="n">
        <v>0</v>
      </c>
      <c r="E41" s="0" t="n">
        <v>0</v>
      </c>
      <c r="F41" s="0" t="n">
        <v>0</v>
      </c>
      <c r="G41" s="0" t="n">
        <v>6</v>
      </c>
      <c r="H41" s="0" t="n">
        <v>0</v>
      </c>
      <c r="I41" s="0" t="n">
        <v>0</v>
      </c>
      <c r="J41" s="0" t="n">
        <v>0</v>
      </c>
      <c r="K41" s="0" t="n">
        <v>5</v>
      </c>
      <c r="L41" s="0" t="n">
        <v>5</v>
      </c>
      <c r="M41" s="0" t="n">
        <v>7</v>
      </c>
      <c r="N41" s="0" t="n">
        <v>0</v>
      </c>
      <c r="O41" s="0" t="n">
        <v>149</v>
      </c>
    </row>
    <row r="42" customFormat="false" ht="12.8" hidden="false" customHeight="false" outlineLevel="0" collapsed="false">
      <c r="A42" s="0" t="s">
        <v>566</v>
      </c>
      <c r="B42" s="0" t="n">
        <v>0</v>
      </c>
      <c r="C42" s="0" t="n">
        <v>20</v>
      </c>
      <c r="D42" s="0" t="n">
        <v>0</v>
      </c>
      <c r="E42" s="0" t="n">
        <v>0</v>
      </c>
      <c r="F42" s="0" t="n">
        <v>7</v>
      </c>
      <c r="G42" s="0" t="n">
        <v>4</v>
      </c>
      <c r="H42" s="0" t="n">
        <v>0</v>
      </c>
      <c r="I42" s="0" t="n">
        <v>0</v>
      </c>
      <c r="J42" s="0" t="n">
        <v>0</v>
      </c>
      <c r="K42" s="0" t="n">
        <v>13</v>
      </c>
      <c r="L42" s="0" t="n">
        <v>0</v>
      </c>
      <c r="M42" s="0" t="n">
        <v>8</v>
      </c>
      <c r="N42" s="0" t="n">
        <v>10</v>
      </c>
      <c r="O42" s="0" t="n">
        <v>62</v>
      </c>
    </row>
    <row r="43" customFormat="false" ht="12.8" hidden="false" customHeight="false" outlineLevel="0" collapsed="false">
      <c r="A43" s="0" t="s">
        <v>552</v>
      </c>
      <c r="B43" s="0" t="n">
        <v>0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2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2</v>
      </c>
    </row>
    <row r="44" customFormat="false" ht="12.8" hidden="false" customHeight="false" outlineLevel="0" collapsed="false">
      <c r="A44" s="0" t="s">
        <v>567</v>
      </c>
      <c r="B44" s="0" t="n">
        <v>44</v>
      </c>
      <c r="C44" s="0" t="n">
        <v>604</v>
      </c>
      <c r="D44" s="0" t="n">
        <v>4</v>
      </c>
      <c r="E44" s="0" t="n">
        <v>18</v>
      </c>
      <c r="F44" s="0" t="n">
        <v>212</v>
      </c>
      <c r="G44" s="0" t="n">
        <v>581</v>
      </c>
      <c r="H44" s="0" t="n">
        <v>8</v>
      </c>
      <c r="I44" s="0" t="n">
        <v>1</v>
      </c>
      <c r="J44" s="0" t="n">
        <v>7</v>
      </c>
      <c r="K44" s="0" t="n">
        <v>222</v>
      </c>
      <c r="L44" s="0" t="n">
        <v>148</v>
      </c>
      <c r="M44" s="0" t="n">
        <v>250</v>
      </c>
      <c r="N44" s="0" t="n">
        <v>44</v>
      </c>
      <c r="O44" s="0" t="n">
        <v>2143</v>
      </c>
    </row>
    <row r="46" customFormat="false" ht="12.8" hidden="false" customHeight="false" outlineLevel="0" collapsed="false">
      <c r="A46" s="0" t="s">
        <v>2</v>
      </c>
      <c r="B46" s="0" t="s">
        <v>568</v>
      </c>
      <c r="C46" s="0" t="s">
        <v>569</v>
      </c>
      <c r="D46" s="0" t="s">
        <v>570</v>
      </c>
      <c r="E46" s="0" t="s">
        <v>571</v>
      </c>
      <c r="F46" s="0" t="s">
        <v>572</v>
      </c>
      <c r="G46" s="0" t="s">
        <v>573</v>
      </c>
      <c r="H46" s="0" t="s">
        <v>574</v>
      </c>
      <c r="I46" s="0" t="s">
        <v>575</v>
      </c>
      <c r="J46" s="0" t="s">
        <v>576</v>
      </c>
      <c r="K46" s="0" t="s">
        <v>577</v>
      </c>
      <c r="L46" s="0" t="s">
        <v>578</v>
      </c>
      <c r="M46" s="0" t="s">
        <v>579</v>
      </c>
      <c r="N46" s="0" t="s">
        <v>580</v>
      </c>
      <c r="O46" s="0" t="s">
        <v>567</v>
      </c>
    </row>
    <row r="47" customFormat="false" ht="12.8" hidden="false" customHeight="false" outlineLevel="0" collapsed="false">
      <c r="A47" s="0" t="s">
        <v>555</v>
      </c>
      <c r="B47" s="0" t="n">
        <f aca="false">B2*200</f>
        <v>200</v>
      </c>
      <c r="C47" s="0" t="n">
        <f aca="false">C2*250</f>
        <v>3250</v>
      </c>
      <c r="D47" s="0" t="n">
        <f aca="false">D2*400</f>
        <v>0</v>
      </c>
      <c r="E47" s="0" t="n">
        <f aca="false">E2*500</f>
        <v>0</v>
      </c>
      <c r="F47" s="0" t="n">
        <f aca="false">F2*250</f>
        <v>750</v>
      </c>
      <c r="G47" s="0" t="n">
        <f aca="false">G2*500</f>
        <v>4500</v>
      </c>
      <c r="H47" s="0" t="n">
        <f aca="false">H2*500</f>
        <v>0</v>
      </c>
      <c r="I47" s="0" t="n">
        <f aca="false">I2*0</f>
        <v>0</v>
      </c>
      <c r="J47" s="0" t="n">
        <f aca="false">J2*150</f>
        <v>0</v>
      </c>
      <c r="K47" s="0" t="n">
        <f aca="false">K2*500</f>
        <v>6500</v>
      </c>
      <c r="L47" s="0" t="n">
        <f aca="false">L2*400</f>
        <v>1200</v>
      </c>
      <c r="M47" s="0" t="n">
        <f aca="false">M2*250</f>
        <v>1750</v>
      </c>
      <c r="N47" s="0" t="n">
        <f aca="false">N2*300</f>
        <v>900</v>
      </c>
      <c r="O47" s="0" t="n">
        <f aca="false">SUM(B47:N47)</f>
        <v>19050</v>
      </c>
    </row>
    <row r="48" customFormat="false" ht="12.8" hidden="false" customHeight="false" outlineLevel="0" collapsed="false">
      <c r="A48" s="0" t="s">
        <v>80</v>
      </c>
      <c r="B48" s="0" t="n">
        <f aca="false">B3*200</f>
        <v>200</v>
      </c>
      <c r="C48" s="0" t="n">
        <f aca="false">C3*250</f>
        <v>0</v>
      </c>
      <c r="D48" s="0" t="n">
        <f aca="false">D3*400</f>
        <v>0</v>
      </c>
      <c r="E48" s="0" t="n">
        <f aca="false">E3*500</f>
        <v>0</v>
      </c>
      <c r="F48" s="0" t="n">
        <f aca="false">F3*250</f>
        <v>0</v>
      </c>
      <c r="G48" s="0" t="n">
        <f aca="false">G3*500</f>
        <v>4500</v>
      </c>
      <c r="H48" s="0" t="n">
        <f aca="false">H3*500</f>
        <v>0</v>
      </c>
      <c r="I48" s="0" t="n">
        <f aca="false">I3*0</f>
        <v>0</v>
      </c>
      <c r="J48" s="0" t="n">
        <f aca="false">J3*150</f>
        <v>0</v>
      </c>
      <c r="K48" s="0" t="n">
        <f aca="false">K3*500</f>
        <v>1000</v>
      </c>
      <c r="L48" s="0" t="n">
        <f aca="false">L3*400</f>
        <v>0</v>
      </c>
      <c r="M48" s="0" t="n">
        <f aca="false">M3*250</f>
        <v>0</v>
      </c>
      <c r="N48" s="0" t="n">
        <f aca="false">N3*300</f>
        <v>0</v>
      </c>
      <c r="O48" s="0" t="n">
        <f aca="false">SUM(B48:N48)</f>
        <v>5700</v>
      </c>
    </row>
    <row r="49" customFormat="false" ht="12.8" hidden="false" customHeight="false" outlineLevel="0" collapsed="false">
      <c r="A49" s="0" t="s">
        <v>84</v>
      </c>
      <c r="B49" s="0" t="n">
        <f aca="false">B4*200</f>
        <v>0</v>
      </c>
      <c r="C49" s="0" t="n">
        <f aca="false">C4*250</f>
        <v>0</v>
      </c>
      <c r="D49" s="0" t="n">
        <f aca="false">D4*400</f>
        <v>0</v>
      </c>
      <c r="E49" s="0" t="n">
        <f aca="false">E4*500</f>
        <v>0</v>
      </c>
      <c r="F49" s="0" t="n">
        <f aca="false">F4*250</f>
        <v>1000</v>
      </c>
      <c r="G49" s="0" t="n">
        <f aca="false">G4*500</f>
        <v>1500</v>
      </c>
      <c r="H49" s="0" t="n">
        <f aca="false">H4*500</f>
        <v>0</v>
      </c>
      <c r="I49" s="0" t="n">
        <f aca="false">I4*0</f>
        <v>0</v>
      </c>
      <c r="J49" s="0" t="n">
        <f aca="false">J4*150</f>
        <v>0</v>
      </c>
      <c r="K49" s="0" t="n">
        <f aca="false">K4*500</f>
        <v>1500</v>
      </c>
      <c r="L49" s="0" t="n">
        <f aca="false">L4*400</f>
        <v>1200</v>
      </c>
      <c r="M49" s="0" t="n">
        <f aca="false">M4*250</f>
        <v>250</v>
      </c>
      <c r="N49" s="0" t="n">
        <f aca="false">N4*300</f>
        <v>0</v>
      </c>
      <c r="O49" s="0" t="n">
        <f aca="false">SUM(B49:N49)</f>
        <v>5450</v>
      </c>
    </row>
    <row r="50" customFormat="false" ht="12.8" hidden="false" customHeight="false" outlineLevel="0" collapsed="false">
      <c r="A50" s="0" t="s">
        <v>96</v>
      </c>
      <c r="B50" s="0" t="n">
        <f aca="false">B5*200</f>
        <v>0</v>
      </c>
      <c r="C50" s="0" t="n">
        <f aca="false">C5*250</f>
        <v>12750</v>
      </c>
      <c r="D50" s="0" t="n">
        <f aca="false">D5*400</f>
        <v>400</v>
      </c>
      <c r="E50" s="0" t="n">
        <f aca="false">E5*500</f>
        <v>0</v>
      </c>
      <c r="F50" s="0" t="n">
        <f aca="false">F5*250</f>
        <v>250</v>
      </c>
      <c r="G50" s="0" t="n">
        <f aca="false">G5*500</f>
        <v>20500</v>
      </c>
      <c r="H50" s="0" t="n">
        <f aca="false">H5*500</f>
        <v>0</v>
      </c>
      <c r="I50" s="0" t="n">
        <f aca="false">I5*0</f>
        <v>0</v>
      </c>
      <c r="J50" s="0" t="n">
        <f aca="false">J5*150</f>
        <v>0</v>
      </c>
      <c r="K50" s="0" t="n">
        <f aca="false">K5*500</f>
        <v>7500</v>
      </c>
      <c r="L50" s="0" t="n">
        <f aca="false">L5*400</f>
        <v>1600</v>
      </c>
      <c r="M50" s="0" t="n">
        <f aca="false">M5*250</f>
        <v>8750</v>
      </c>
      <c r="N50" s="0" t="n">
        <f aca="false">N5*300</f>
        <v>300</v>
      </c>
      <c r="O50" s="0" t="n">
        <f aca="false">SUM(B50:N50)</f>
        <v>52050</v>
      </c>
    </row>
    <row r="51" customFormat="false" ht="12.8" hidden="false" customHeight="false" outlineLevel="0" collapsed="false">
      <c r="A51" s="0" t="s">
        <v>556</v>
      </c>
      <c r="B51" s="0" t="n">
        <f aca="false">B6*200</f>
        <v>1000</v>
      </c>
      <c r="C51" s="0" t="n">
        <f aca="false">C6*250</f>
        <v>9500</v>
      </c>
      <c r="D51" s="0" t="n">
        <f aca="false">D6*400</f>
        <v>0</v>
      </c>
      <c r="E51" s="0" t="n">
        <f aca="false">E6*500</f>
        <v>0</v>
      </c>
      <c r="F51" s="0" t="n">
        <f aca="false">F6*250</f>
        <v>8000</v>
      </c>
      <c r="G51" s="0" t="n">
        <f aca="false">G6*500</f>
        <v>8000</v>
      </c>
      <c r="H51" s="0" t="n">
        <f aca="false">H6*500</f>
        <v>0</v>
      </c>
      <c r="I51" s="0" t="n">
        <f aca="false">I6*0</f>
        <v>0</v>
      </c>
      <c r="J51" s="0" t="n">
        <f aca="false">J6*150</f>
        <v>0</v>
      </c>
      <c r="K51" s="0" t="n">
        <f aca="false">K6*500</f>
        <v>6000</v>
      </c>
      <c r="L51" s="0" t="n">
        <f aca="false">L6*400</f>
        <v>0</v>
      </c>
      <c r="M51" s="0" t="n">
        <f aca="false">M6*250</f>
        <v>1750</v>
      </c>
      <c r="N51" s="0" t="n">
        <f aca="false">N6*300</f>
        <v>300</v>
      </c>
      <c r="O51" s="0" t="n">
        <f aca="false">SUM(B51:N51)</f>
        <v>34550</v>
      </c>
    </row>
    <row r="52" customFormat="false" ht="12.8" hidden="false" customHeight="false" outlineLevel="0" collapsed="false">
      <c r="A52" s="0" t="s">
        <v>176</v>
      </c>
      <c r="B52" s="0" t="n">
        <f aca="false">B7*200</f>
        <v>1000</v>
      </c>
      <c r="C52" s="0" t="n">
        <f aca="false">C7*250</f>
        <v>1000</v>
      </c>
      <c r="D52" s="0" t="n">
        <f aca="false">D7*400</f>
        <v>0</v>
      </c>
      <c r="E52" s="0" t="n">
        <f aca="false">E7*500</f>
        <v>0</v>
      </c>
      <c r="F52" s="0" t="n">
        <f aca="false">F7*250</f>
        <v>0</v>
      </c>
      <c r="G52" s="0" t="n">
        <f aca="false">G7*500</f>
        <v>4000</v>
      </c>
      <c r="H52" s="0" t="n">
        <f aca="false">H7*500</f>
        <v>0</v>
      </c>
      <c r="I52" s="0" t="n">
        <f aca="false">I7*0</f>
        <v>0</v>
      </c>
      <c r="J52" s="0" t="n">
        <f aca="false">J7*150</f>
        <v>0</v>
      </c>
      <c r="K52" s="0" t="n">
        <f aca="false">K7*500</f>
        <v>0</v>
      </c>
      <c r="L52" s="0" t="n">
        <f aca="false">L7*400</f>
        <v>400</v>
      </c>
      <c r="M52" s="0" t="n">
        <f aca="false">M7*250</f>
        <v>1500</v>
      </c>
      <c r="N52" s="0" t="n">
        <f aca="false">N7*300</f>
        <v>1500</v>
      </c>
      <c r="O52" s="0" t="n">
        <f aca="false">SUM(B52:N52)</f>
        <v>9400</v>
      </c>
    </row>
    <row r="53" customFormat="false" ht="12.8" hidden="false" customHeight="false" outlineLevel="0" collapsed="false">
      <c r="A53" s="0" t="s">
        <v>557</v>
      </c>
      <c r="B53" s="0" t="n">
        <f aca="false">B8*200</f>
        <v>0</v>
      </c>
      <c r="C53" s="0" t="n">
        <f aca="false">C8*250</f>
        <v>0</v>
      </c>
      <c r="D53" s="0" t="n">
        <f aca="false">D8*400</f>
        <v>0</v>
      </c>
      <c r="E53" s="0" t="n">
        <f aca="false">E8*500</f>
        <v>0</v>
      </c>
      <c r="F53" s="0" t="n">
        <f aca="false">F8*250</f>
        <v>500</v>
      </c>
      <c r="G53" s="0" t="n">
        <f aca="false">G8*500</f>
        <v>9000</v>
      </c>
      <c r="H53" s="0" t="n">
        <f aca="false">H8*500</f>
        <v>0</v>
      </c>
      <c r="I53" s="0" t="n">
        <f aca="false">I8*0</f>
        <v>0</v>
      </c>
      <c r="J53" s="0" t="n">
        <f aca="false">J8*150</f>
        <v>0</v>
      </c>
      <c r="K53" s="0" t="n">
        <f aca="false">K8*500</f>
        <v>0</v>
      </c>
      <c r="L53" s="0" t="n">
        <f aca="false">L8*400</f>
        <v>1600</v>
      </c>
      <c r="M53" s="0" t="n">
        <f aca="false">M8*250</f>
        <v>0</v>
      </c>
      <c r="N53" s="0" t="n">
        <f aca="false">N8*300</f>
        <v>0</v>
      </c>
      <c r="O53" s="0" t="n">
        <f aca="false">SUM(B53:N53)</f>
        <v>11100</v>
      </c>
    </row>
    <row r="54" customFormat="false" ht="12.8" hidden="false" customHeight="false" outlineLevel="0" collapsed="false">
      <c r="A54" s="0" t="s">
        <v>558</v>
      </c>
      <c r="B54" s="0" t="n">
        <f aca="false">B9*200</f>
        <v>0</v>
      </c>
      <c r="C54" s="0" t="n">
        <f aca="false">C9*250</f>
        <v>750</v>
      </c>
      <c r="D54" s="0" t="n">
        <f aca="false">D9*400</f>
        <v>0</v>
      </c>
      <c r="E54" s="0" t="n">
        <f aca="false">E9*500</f>
        <v>0</v>
      </c>
      <c r="F54" s="0" t="n">
        <f aca="false">F9*250</f>
        <v>0</v>
      </c>
      <c r="G54" s="0" t="n">
        <f aca="false">G9*500</f>
        <v>2500</v>
      </c>
      <c r="H54" s="0" t="n">
        <f aca="false">H9*500</f>
        <v>0</v>
      </c>
      <c r="I54" s="0" t="n">
        <f aca="false">I9*0</f>
        <v>0</v>
      </c>
      <c r="J54" s="0" t="n">
        <f aca="false">J9*150</f>
        <v>0</v>
      </c>
      <c r="K54" s="0" t="n">
        <f aca="false">K9*500</f>
        <v>3000</v>
      </c>
      <c r="L54" s="0" t="n">
        <f aca="false">L9*400</f>
        <v>0</v>
      </c>
      <c r="M54" s="0" t="n">
        <f aca="false">M9*250</f>
        <v>0</v>
      </c>
      <c r="N54" s="0" t="n">
        <f aca="false">N9*300</f>
        <v>0</v>
      </c>
      <c r="O54" s="0" t="n">
        <f aca="false">SUM(B54:N54)</f>
        <v>6250</v>
      </c>
    </row>
    <row r="55" customFormat="false" ht="12.8" hidden="false" customHeight="false" outlineLevel="0" collapsed="false">
      <c r="A55" s="0" t="s">
        <v>235</v>
      </c>
      <c r="B55" s="0" t="n">
        <f aca="false">B10*200</f>
        <v>0</v>
      </c>
      <c r="C55" s="0" t="n">
        <f aca="false">C10*250</f>
        <v>500</v>
      </c>
      <c r="D55" s="0" t="n">
        <f aca="false">D10*400</f>
        <v>0</v>
      </c>
      <c r="E55" s="0" t="n">
        <f aca="false">E10*500</f>
        <v>500</v>
      </c>
      <c r="F55" s="0" t="n">
        <f aca="false">F10*250</f>
        <v>0</v>
      </c>
      <c r="G55" s="0" t="n">
        <f aca="false">G10*500</f>
        <v>500</v>
      </c>
      <c r="H55" s="0" t="n">
        <f aca="false">H10*500</f>
        <v>0</v>
      </c>
      <c r="I55" s="0" t="n">
        <f aca="false">I10*0</f>
        <v>0</v>
      </c>
      <c r="J55" s="0" t="n">
        <f aca="false">J10*150</f>
        <v>0</v>
      </c>
      <c r="K55" s="0" t="n">
        <f aca="false">K10*500</f>
        <v>11000</v>
      </c>
      <c r="L55" s="0" t="n">
        <f aca="false">L10*400</f>
        <v>0</v>
      </c>
      <c r="M55" s="0" t="n">
        <f aca="false">M10*250</f>
        <v>0</v>
      </c>
      <c r="N55" s="0" t="n">
        <f aca="false">N10*300</f>
        <v>0</v>
      </c>
      <c r="O55" s="0" t="n">
        <f aca="false">SUM(B55:N55)</f>
        <v>12500</v>
      </c>
    </row>
    <row r="56" customFormat="false" ht="12.8" hidden="false" customHeight="false" outlineLevel="0" collapsed="false">
      <c r="A56" s="0" t="s">
        <v>241</v>
      </c>
      <c r="B56" s="0" t="n">
        <f aca="false">B11*200</f>
        <v>0</v>
      </c>
      <c r="C56" s="0" t="n">
        <f aca="false">C11*250</f>
        <v>4250</v>
      </c>
      <c r="D56" s="0" t="n">
        <f aca="false">D11*400</f>
        <v>0</v>
      </c>
      <c r="E56" s="0" t="n">
        <f aca="false">E11*500</f>
        <v>0</v>
      </c>
      <c r="F56" s="0" t="n">
        <f aca="false">F11*250</f>
        <v>2250</v>
      </c>
      <c r="G56" s="0" t="n">
        <f aca="false">G11*500</f>
        <v>13500</v>
      </c>
      <c r="H56" s="0" t="n">
        <f aca="false">H11*500</f>
        <v>0</v>
      </c>
      <c r="I56" s="0" t="n">
        <f aca="false">I11*0</f>
        <v>0</v>
      </c>
      <c r="J56" s="0" t="n">
        <f aca="false">J11*150</f>
        <v>0</v>
      </c>
      <c r="K56" s="0" t="n">
        <f aca="false">K11*500</f>
        <v>500</v>
      </c>
      <c r="L56" s="0" t="n">
        <f aca="false">L11*400</f>
        <v>1200</v>
      </c>
      <c r="M56" s="0" t="n">
        <f aca="false">M11*250</f>
        <v>4500</v>
      </c>
      <c r="N56" s="0" t="n">
        <f aca="false">N11*300</f>
        <v>0</v>
      </c>
      <c r="O56" s="0" t="n">
        <f aca="false">SUM(B56:N56)</f>
        <v>26200</v>
      </c>
    </row>
    <row r="57" customFormat="false" ht="12.8" hidden="false" customHeight="false" outlineLevel="0" collapsed="false">
      <c r="A57" s="0" t="s">
        <v>245</v>
      </c>
      <c r="B57" s="0" t="n">
        <f aca="false">B12*200</f>
        <v>0</v>
      </c>
      <c r="C57" s="0" t="n">
        <f aca="false">C12*250</f>
        <v>4500</v>
      </c>
      <c r="D57" s="0" t="n">
        <f aca="false">D12*400</f>
        <v>0</v>
      </c>
      <c r="E57" s="0" t="n">
        <f aca="false">E12*500</f>
        <v>500</v>
      </c>
      <c r="F57" s="0" t="n">
        <f aca="false">F12*250</f>
        <v>1750</v>
      </c>
      <c r="G57" s="0" t="n">
        <f aca="false">G12*500</f>
        <v>7500</v>
      </c>
      <c r="H57" s="0" t="n">
        <f aca="false">H12*500</f>
        <v>500</v>
      </c>
      <c r="I57" s="0" t="n">
        <f aca="false">I12*0</f>
        <v>0</v>
      </c>
      <c r="J57" s="0" t="n">
        <f aca="false">J12*150</f>
        <v>0</v>
      </c>
      <c r="K57" s="0" t="n">
        <f aca="false">K12*500</f>
        <v>7000</v>
      </c>
      <c r="L57" s="0" t="n">
        <f aca="false">L12*400</f>
        <v>1200</v>
      </c>
      <c r="M57" s="0" t="n">
        <f aca="false">M12*250</f>
        <v>1250</v>
      </c>
      <c r="N57" s="0" t="n">
        <f aca="false">N12*300</f>
        <v>600</v>
      </c>
      <c r="O57" s="0" t="n">
        <f aca="false">SUM(B57:N57)</f>
        <v>24800</v>
      </c>
    </row>
    <row r="58" customFormat="false" ht="12.8" hidden="false" customHeight="false" outlineLevel="0" collapsed="false">
      <c r="A58" s="0" t="s">
        <v>247</v>
      </c>
      <c r="B58" s="0" t="n">
        <f aca="false">B13*200</f>
        <v>0</v>
      </c>
      <c r="C58" s="0" t="n">
        <f aca="false">C13*250</f>
        <v>250</v>
      </c>
      <c r="D58" s="0" t="n">
        <f aca="false">D13*400</f>
        <v>0</v>
      </c>
      <c r="E58" s="0" t="n">
        <f aca="false">E13*500</f>
        <v>0</v>
      </c>
      <c r="F58" s="0" t="n">
        <f aca="false">F13*250</f>
        <v>0</v>
      </c>
      <c r="G58" s="0" t="n">
        <f aca="false">G13*500</f>
        <v>0</v>
      </c>
      <c r="H58" s="0" t="n">
        <f aca="false">H13*500</f>
        <v>0</v>
      </c>
      <c r="I58" s="0" t="n">
        <f aca="false">I13*0</f>
        <v>0</v>
      </c>
      <c r="J58" s="0" t="n">
        <f aca="false">J13*150</f>
        <v>0</v>
      </c>
      <c r="K58" s="0" t="n">
        <f aca="false">K13*500</f>
        <v>0</v>
      </c>
      <c r="L58" s="0" t="n">
        <f aca="false">L13*400</f>
        <v>0</v>
      </c>
      <c r="M58" s="0" t="n">
        <f aca="false">M13*250</f>
        <v>0</v>
      </c>
      <c r="N58" s="0" t="n">
        <f aca="false">N13*300</f>
        <v>0</v>
      </c>
      <c r="O58" s="0" t="n">
        <f aca="false">SUM(B58:N58)</f>
        <v>250</v>
      </c>
    </row>
    <row r="59" customFormat="false" ht="12.8" hidden="false" customHeight="false" outlineLevel="0" collapsed="false">
      <c r="A59" s="0" t="s">
        <v>249</v>
      </c>
      <c r="B59" s="0" t="n">
        <f aca="false">B14*200</f>
        <v>0</v>
      </c>
      <c r="C59" s="0" t="n">
        <f aca="false">C14*250</f>
        <v>1750</v>
      </c>
      <c r="D59" s="0" t="n">
        <f aca="false">D14*400</f>
        <v>0</v>
      </c>
      <c r="E59" s="0" t="n">
        <f aca="false">E14*500</f>
        <v>0</v>
      </c>
      <c r="F59" s="0" t="n">
        <f aca="false">F14*250</f>
        <v>1250</v>
      </c>
      <c r="G59" s="0" t="n">
        <f aca="false">G14*500</f>
        <v>0</v>
      </c>
      <c r="H59" s="0" t="n">
        <f aca="false">H14*500</f>
        <v>0</v>
      </c>
      <c r="I59" s="0" t="n">
        <f aca="false">I14*0</f>
        <v>0</v>
      </c>
      <c r="J59" s="0" t="n">
        <f aca="false">J14*150</f>
        <v>0</v>
      </c>
      <c r="K59" s="0" t="n">
        <f aca="false">K14*500</f>
        <v>0</v>
      </c>
      <c r="L59" s="0" t="n">
        <f aca="false">L14*400</f>
        <v>0</v>
      </c>
      <c r="M59" s="0" t="n">
        <f aca="false">M14*250</f>
        <v>500</v>
      </c>
      <c r="N59" s="0" t="n">
        <f aca="false">N14*300</f>
        <v>300</v>
      </c>
      <c r="O59" s="0" t="n">
        <f aca="false">SUM(B59:N59)</f>
        <v>3800</v>
      </c>
    </row>
    <row r="60" customFormat="false" ht="12.8" hidden="false" customHeight="false" outlineLevel="0" collapsed="false">
      <c r="A60" s="0" t="s">
        <v>252</v>
      </c>
      <c r="B60" s="0" t="n">
        <f aca="false">B15*200</f>
        <v>200</v>
      </c>
      <c r="C60" s="0" t="n">
        <f aca="false">C15*250</f>
        <v>5250</v>
      </c>
      <c r="D60" s="0" t="n">
        <f aca="false">D15*400</f>
        <v>0</v>
      </c>
      <c r="E60" s="0" t="n">
        <f aca="false">E15*500</f>
        <v>0</v>
      </c>
      <c r="F60" s="0" t="n">
        <f aca="false">F15*250</f>
        <v>0</v>
      </c>
      <c r="G60" s="0" t="n">
        <f aca="false">G15*500</f>
        <v>500</v>
      </c>
      <c r="H60" s="0" t="n">
        <f aca="false">H15*500</f>
        <v>0</v>
      </c>
      <c r="I60" s="0" t="n">
        <f aca="false">I15*0</f>
        <v>0</v>
      </c>
      <c r="J60" s="0" t="n">
        <f aca="false">J15*150</f>
        <v>0</v>
      </c>
      <c r="K60" s="0" t="n">
        <f aca="false">K15*500</f>
        <v>1000</v>
      </c>
      <c r="L60" s="0" t="n">
        <f aca="false">L15*400</f>
        <v>0</v>
      </c>
      <c r="M60" s="0" t="n">
        <f aca="false">M15*250</f>
        <v>0</v>
      </c>
      <c r="N60" s="0" t="n">
        <f aca="false">N15*300</f>
        <v>0</v>
      </c>
      <c r="O60" s="0" t="n">
        <f aca="false">SUM(B60:N60)</f>
        <v>6950</v>
      </c>
    </row>
    <row r="61" customFormat="false" ht="12.8" hidden="false" customHeight="false" outlineLevel="0" collapsed="false">
      <c r="A61" s="0" t="s">
        <v>559</v>
      </c>
      <c r="B61" s="0" t="n">
        <f aca="false">B16*200</f>
        <v>0</v>
      </c>
      <c r="C61" s="0" t="n">
        <f aca="false">C16*250</f>
        <v>250</v>
      </c>
      <c r="D61" s="0" t="n">
        <f aca="false">D16*400</f>
        <v>0</v>
      </c>
      <c r="E61" s="0" t="n">
        <f aca="false">E16*500</f>
        <v>0</v>
      </c>
      <c r="F61" s="0" t="n">
        <f aca="false">F16*250</f>
        <v>0</v>
      </c>
      <c r="G61" s="0" t="n">
        <f aca="false">G16*500</f>
        <v>500</v>
      </c>
      <c r="H61" s="0" t="n">
        <f aca="false">H16*500</f>
        <v>0</v>
      </c>
      <c r="I61" s="0" t="n">
        <f aca="false">I16*0</f>
        <v>0</v>
      </c>
      <c r="J61" s="0" t="n">
        <f aca="false">J16*150</f>
        <v>0</v>
      </c>
      <c r="K61" s="0" t="n">
        <f aca="false">K16*500</f>
        <v>500</v>
      </c>
      <c r="L61" s="0" t="n">
        <f aca="false">L16*400</f>
        <v>400</v>
      </c>
      <c r="M61" s="0" t="n">
        <f aca="false">M16*250</f>
        <v>0</v>
      </c>
      <c r="N61" s="0" t="n">
        <f aca="false">N16*300</f>
        <v>0</v>
      </c>
      <c r="O61" s="0" t="n">
        <f aca="false">SUM(B61:N61)</f>
        <v>1650</v>
      </c>
    </row>
    <row r="62" customFormat="false" ht="12.8" hidden="false" customHeight="false" outlineLevel="0" collapsed="false">
      <c r="A62" s="0" t="s">
        <v>560</v>
      </c>
      <c r="B62" s="0" t="n">
        <f aca="false">B17*200</f>
        <v>0</v>
      </c>
      <c r="C62" s="0" t="n">
        <f aca="false">C17*250</f>
        <v>6250</v>
      </c>
      <c r="D62" s="0" t="n">
        <f aca="false">D17*400</f>
        <v>0</v>
      </c>
      <c r="E62" s="0" t="n">
        <f aca="false">E17*500</f>
        <v>500</v>
      </c>
      <c r="F62" s="0" t="n">
        <f aca="false">F17*250</f>
        <v>2750</v>
      </c>
      <c r="G62" s="0" t="n">
        <f aca="false">G17*500</f>
        <v>1500</v>
      </c>
      <c r="H62" s="0" t="n">
        <f aca="false">H17*500</f>
        <v>0</v>
      </c>
      <c r="I62" s="0" t="n">
        <f aca="false">I17*0</f>
        <v>0</v>
      </c>
      <c r="J62" s="0" t="n">
        <f aca="false">J17*150</f>
        <v>0</v>
      </c>
      <c r="K62" s="0" t="n">
        <f aca="false">K17*500</f>
        <v>0</v>
      </c>
      <c r="L62" s="0" t="n">
        <f aca="false">L17*400</f>
        <v>400</v>
      </c>
      <c r="M62" s="0" t="n">
        <f aca="false">M17*250</f>
        <v>250</v>
      </c>
      <c r="N62" s="0" t="n">
        <f aca="false">N17*300</f>
        <v>0</v>
      </c>
      <c r="O62" s="0" t="n">
        <f aca="false">SUM(B62:N62)</f>
        <v>11650</v>
      </c>
    </row>
    <row r="63" customFormat="false" ht="12.8" hidden="false" customHeight="false" outlineLevel="0" collapsed="false">
      <c r="A63" s="0" t="s">
        <v>273</v>
      </c>
      <c r="B63" s="0" t="n">
        <f aca="false">B18*200</f>
        <v>1600</v>
      </c>
      <c r="C63" s="0" t="n">
        <f aca="false">C18*250</f>
        <v>1250</v>
      </c>
      <c r="D63" s="0" t="n">
        <f aca="false">D18*400</f>
        <v>800</v>
      </c>
      <c r="E63" s="0" t="n">
        <f aca="false">E18*500</f>
        <v>0</v>
      </c>
      <c r="F63" s="0" t="n">
        <f aca="false">F18*250</f>
        <v>12500</v>
      </c>
      <c r="G63" s="0" t="n">
        <f aca="false">G18*500</f>
        <v>98500</v>
      </c>
      <c r="H63" s="0" t="n">
        <f aca="false">H18*500</f>
        <v>0</v>
      </c>
      <c r="I63" s="0" t="n">
        <f aca="false">I18*0</f>
        <v>0</v>
      </c>
      <c r="J63" s="0" t="n">
        <f aca="false">J18*150</f>
        <v>0</v>
      </c>
      <c r="K63" s="0" t="n">
        <f aca="false">K18*500</f>
        <v>3500</v>
      </c>
      <c r="L63" s="0" t="n">
        <f aca="false">L18*400</f>
        <v>400</v>
      </c>
      <c r="M63" s="0" t="n">
        <f aca="false">M18*250</f>
        <v>1250</v>
      </c>
      <c r="N63" s="0" t="n">
        <f aca="false">N18*300</f>
        <v>0</v>
      </c>
      <c r="O63" s="0" t="n">
        <f aca="false">SUM(B63:N63)</f>
        <v>119800</v>
      </c>
    </row>
    <row r="64" customFormat="false" ht="12.8" hidden="false" customHeight="false" outlineLevel="0" collapsed="false">
      <c r="A64" s="0" t="s">
        <v>279</v>
      </c>
      <c r="B64" s="0" t="n">
        <f aca="false">B19*200</f>
        <v>0</v>
      </c>
      <c r="C64" s="0" t="n">
        <f aca="false">C19*250</f>
        <v>2500</v>
      </c>
      <c r="D64" s="0" t="n">
        <f aca="false">D19*400</f>
        <v>0</v>
      </c>
      <c r="E64" s="0" t="n">
        <f aca="false">E19*500</f>
        <v>0</v>
      </c>
      <c r="F64" s="0" t="n">
        <f aca="false">F19*250</f>
        <v>500</v>
      </c>
      <c r="G64" s="0" t="n">
        <f aca="false">G19*500</f>
        <v>0</v>
      </c>
      <c r="H64" s="0" t="n">
        <f aca="false">H19*500</f>
        <v>0</v>
      </c>
      <c r="I64" s="0" t="n">
        <f aca="false">I19*0</f>
        <v>0</v>
      </c>
      <c r="J64" s="0" t="n">
        <f aca="false">J19*150</f>
        <v>0</v>
      </c>
      <c r="K64" s="0" t="n">
        <f aca="false">K19*500</f>
        <v>500</v>
      </c>
      <c r="L64" s="0" t="n">
        <f aca="false">L19*400</f>
        <v>0</v>
      </c>
      <c r="M64" s="0" t="n">
        <f aca="false">M19*250</f>
        <v>500</v>
      </c>
      <c r="N64" s="0" t="n">
        <f aca="false">N19*300</f>
        <v>0</v>
      </c>
      <c r="O64" s="0" t="n">
        <f aca="false">SUM(B64:N64)</f>
        <v>4000</v>
      </c>
    </row>
    <row r="65" customFormat="false" ht="12.8" hidden="false" customHeight="false" outlineLevel="0" collapsed="false">
      <c r="A65" s="0" t="s">
        <v>282</v>
      </c>
      <c r="B65" s="0" t="n">
        <f aca="false">B20*200</f>
        <v>0</v>
      </c>
      <c r="C65" s="0" t="n">
        <f aca="false">C20*250</f>
        <v>3500</v>
      </c>
      <c r="D65" s="0" t="n">
        <f aca="false">D20*400</f>
        <v>0</v>
      </c>
      <c r="E65" s="0" t="n">
        <f aca="false">E20*500</f>
        <v>0</v>
      </c>
      <c r="F65" s="0" t="n">
        <f aca="false">F20*250</f>
        <v>1500</v>
      </c>
      <c r="G65" s="0" t="n">
        <f aca="false">G20*500</f>
        <v>3000</v>
      </c>
      <c r="H65" s="0" t="n">
        <f aca="false">H20*500</f>
        <v>0</v>
      </c>
      <c r="I65" s="0" t="n">
        <f aca="false">I20*0</f>
        <v>0</v>
      </c>
      <c r="J65" s="0" t="n">
        <f aca="false">J20*150</f>
        <v>0</v>
      </c>
      <c r="K65" s="0" t="n">
        <f aca="false">K20*500</f>
        <v>500</v>
      </c>
      <c r="L65" s="0" t="n">
        <f aca="false">L20*400</f>
        <v>400</v>
      </c>
      <c r="M65" s="0" t="n">
        <f aca="false">M20*250</f>
        <v>750</v>
      </c>
      <c r="N65" s="0" t="n">
        <f aca="false">N20*300</f>
        <v>900</v>
      </c>
      <c r="O65" s="0" t="n">
        <f aca="false">SUM(B65:N65)</f>
        <v>10550</v>
      </c>
    </row>
    <row r="66" customFormat="false" ht="12.8" hidden="false" customHeight="false" outlineLevel="0" collapsed="false">
      <c r="A66" s="0" t="s">
        <v>285</v>
      </c>
      <c r="B66" s="0" t="n">
        <f aca="false">B21*200</f>
        <v>400</v>
      </c>
      <c r="C66" s="0" t="n">
        <f aca="false">C21*250</f>
        <v>3000</v>
      </c>
      <c r="D66" s="0" t="n">
        <f aca="false">D21*400</f>
        <v>0</v>
      </c>
      <c r="E66" s="0" t="n">
        <f aca="false">E21*500</f>
        <v>500</v>
      </c>
      <c r="F66" s="0" t="n">
        <f aca="false">F21*250</f>
        <v>250</v>
      </c>
      <c r="G66" s="0" t="n">
        <f aca="false">G21*500</f>
        <v>3000</v>
      </c>
      <c r="H66" s="0" t="n">
        <f aca="false">H21*500</f>
        <v>0</v>
      </c>
      <c r="I66" s="0" t="n">
        <f aca="false">I21*0</f>
        <v>0</v>
      </c>
      <c r="J66" s="0" t="n">
        <f aca="false">J21*150</f>
        <v>0</v>
      </c>
      <c r="K66" s="0" t="n">
        <f aca="false">K21*500</f>
        <v>1000</v>
      </c>
      <c r="L66" s="0" t="n">
        <f aca="false">L21*400</f>
        <v>1200</v>
      </c>
      <c r="M66" s="0" t="n">
        <f aca="false">M21*250</f>
        <v>250</v>
      </c>
      <c r="N66" s="0" t="n">
        <f aca="false">N21*300</f>
        <v>0</v>
      </c>
      <c r="O66" s="0" t="n">
        <f aca="false">SUM(B66:N66)</f>
        <v>9600</v>
      </c>
    </row>
    <row r="67" customFormat="false" ht="12.8" hidden="false" customHeight="false" outlineLevel="0" collapsed="false">
      <c r="A67" s="0" t="s">
        <v>288</v>
      </c>
      <c r="B67" s="0" t="n">
        <f aca="false">B22*200</f>
        <v>0</v>
      </c>
      <c r="C67" s="0" t="n">
        <f aca="false">C22*250</f>
        <v>0</v>
      </c>
      <c r="D67" s="0" t="n">
        <f aca="false">D22*400</f>
        <v>0</v>
      </c>
      <c r="E67" s="0" t="n">
        <f aca="false">E22*500</f>
        <v>0</v>
      </c>
      <c r="F67" s="0" t="n">
        <f aca="false">F22*250</f>
        <v>0</v>
      </c>
      <c r="G67" s="0" t="n">
        <f aca="false">G22*500</f>
        <v>8000</v>
      </c>
      <c r="H67" s="0" t="n">
        <f aca="false">H22*500</f>
        <v>0</v>
      </c>
      <c r="I67" s="0" t="n">
        <f aca="false">I22*0</f>
        <v>0</v>
      </c>
      <c r="J67" s="0" t="n">
        <f aca="false">J22*150</f>
        <v>0</v>
      </c>
      <c r="K67" s="0" t="n">
        <f aca="false">K22*500</f>
        <v>500</v>
      </c>
      <c r="L67" s="0" t="n">
        <f aca="false">L22*400</f>
        <v>1200</v>
      </c>
      <c r="M67" s="0" t="n">
        <f aca="false">M22*250</f>
        <v>0</v>
      </c>
      <c r="N67" s="0" t="n">
        <f aca="false">N22*300</f>
        <v>0</v>
      </c>
      <c r="O67" s="0" t="n">
        <f aca="false">SUM(B67:N67)</f>
        <v>9700</v>
      </c>
    </row>
    <row r="68" customFormat="false" ht="12.8" hidden="false" customHeight="false" outlineLevel="0" collapsed="false">
      <c r="A68" s="0" t="s">
        <v>291</v>
      </c>
      <c r="B68" s="0" t="n">
        <f aca="false">B23*200</f>
        <v>400</v>
      </c>
      <c r="C68" s="0" t="n">
        <f aca="false">C23*250</f>
        <v>7250</v>
      </c>
      <c r="D68" s="0" t="n">
        <f aca="false">D23*400</f>
        <v>0</v>
      </c>
      <c r="E68" s="0" t="n">
        <f aca="false">E23*500</f>
        <v>2000</v>
      </c>
      <c r="F68" s="0" t="n">
        <f aca="false">F23*250</f>
        <v>500</v>
      </c>
      <c r="G68" s="0" t="n">
        <f aca="false">G23*500</f>
        <v>6000</v>
      </c>
      <c r="H68" s="0" t="n">
        <f aca="false">H23*500</f>
        <v>1000</v>
      </c>
      <c r="I68" s="0" t="n">
        <f aca="false">I23*0</f>
        <v>0</v>
      </c>
      <c r="J68" s="0" t="n">
        <f aca="false">J23*150</f>
        <v>0</v>
      </c>
      <c r="K68" s="0" t="n">
        <f aca="false">K23*500</f>
        <v>9000</v>
      </c>
      <c r="L68" s="0" t="n">
        <f aca="false">L23*400</f>
        <v>1200</v>
      </c>
      <c r="M68" s="0" t="n">
        <f aca="false">M23*250</f>
        <v>500</v>
      </c>
      <c r="N68" s="0" t="n">
        <f aca="false">N23*300</f>
        <v>0</v>
      </c>
      <c r="O68" s="0" t="n">
        <f aca="false">SUM(B68:N68)</f>
        <v>27850</v>
      </c>
    </row>
    <row r="69" customFormat="false" ht="12.8" hidden="false" customHeight="false" outlineLevel="0" collapsed="false">
      <c r="A69" s="0" t="s">
        <v>294</v>
      </c>
      <c r="B69" s="0" t="n">
        <f aca="false">B24*200</f>
        <v>0</v>
      </c>
      <c r="C69" s="0" t="n">
        <f aca="false">C24*250</f>
        <v>5500</v>
      </c>
      <c r="D69" s="0" t="n">
        <f aca="false">D24*400</f>
        <v>0</v>
      </c>
      <c r="E69" s="0" t="n">
        <f aca="false">E24*500</f>
        <v>500</v>
      </c>
      <c r="F69" s="0" t="n">
        <f aca="false">F24*250</f>
        <v>250</v>
      </c>
      <c r="G69" s="0" t="n">
        <f aca="false">G24*500</f>
        <v>8000</v>
      </c>
      <c r="H69" s="0" t="n">
        <f aca="false">H24*500</f>
        <v>0</v>
      </c>
      <c r="I69" s="0" t="n">
        <f aca="false">I24*0</f>
        <v>0</v>
      </c>
      <c r="J69" s="0" t="n">
        <f aca="false">J24*150</f>
        <v>0</v>
      </c>
      <c r="K69" s="0" t="n">
        <f aca="false">K24*500</f>
        <v>4500</v>
      </c>
      <c r="L69" s="0" t="n">
        <f aca="false">L24*400</f>
        <v>2400</v>
      </c>
      <c r="M69" s="0" t="n">
        <f aca="false">M24*250</f>
        <v>1250</v>
      </c>
      <c r="N69" s="0" t="n">
        <f aca="false">N24*300</f>
        <v>300</v>
      </c>
      <c r="O69" s="0" t="n">
        <f aca="false">SUM(B69:N69)</f>
        <v>22700</v>
      </c>
    </row>
    <row r="70" customFormat="false" ht="12.8" hidden="false" customHeight="false" outlineLevel="0" collapsed="false">
      <c r="A70" s="0" t="s">
        <v>296</v>
      </c>
      <c r="B70" s="0" t="n">
        <f aca="false">B25*200</f>
        <v>0</v>
      </c>
      <c r="C70" s="0" t="n">
        <f aca="false">C25*250</f>
        <v>1250</v>
      </c>
      <c r="D70" s="0" t="n">
        <f aca="false">D25*400</f>
        <v>0</v>
      </c>
      <c r="E70" s="0" t="n">
        <f aca="false">E25*500</f>
        <v>500</v>
      </c>
      <c r="F70" s="0" t="n">
        <f aca="false">F25*250</f>
        <v>500</v>
      </c>
      <c r="G70" s="0" t="n">
        <f aca="false">G25*500</f>
        <v>4500</v>
      </c>
      <c r="H70" s="0" t="n">
        <f aca="false">H25*500</f>
        <v>0</v>
      </c>
      <c r="I70" s="0" t="n">
        <f aca="false">I25*0</f>
        <v>0</v>
      </c>
      <c r="J70" s="0" t="n">
        <f aca="false">J25*150</f>
        <v>0</v>
      </c>
      <c r="K70" s="0" t="n">
        <f aca="false">K25*500</f>
        <v>4000</v>
      </c>
      <c r="L70" s="0" t="n">
        <f aca="false">L25*400</f>
        <v>0</v>
      </c>
      <c r="M70" s="0" t="n">
        <f aca="false">M25*250</f>
        <v>1250</v>
      </c>
      <c r="N70" s="0" t="n">
        <f aca="false">N25*300</f>
        <v>0</v>
      </c>
      <c r="O70" s="0" t="n">
        <f aca="false">SUM(B70:N70)</f>
        <v>12000</v>
      </c>
    </row>
    <row r="71" customFormat="false" ht="12.8" hidden="false" customHeight="false" outlineLevel="0" collapsed="false">
      <c r="A71" s="0" t="s">
        <v>306</v>
      </c>
      <c r="B71" s="0" t="n">
        <f aca="false">B26*200</f>
        <v>0</v>
      </c>
      <c r="C71" s="0" t="n">
        <f aca="false">C26*250</f>
        <v>1500</v>
      </c>
      <c r="D71" s="0" t="n">
        <f aca="false">D26*400</f>
        <v>0</v>
      </c>
      <c r="E71" s="0" t="n">
        <f aca="false">E26*500</f>
        <v>0</v>
      </c>
      <c r="F71" s="0" t="n">
        <f aca="false">F26*250</f>
        <v>2000</v>
      </c>
      <c r="G71" s="0" t="n">
        <f aca="false">G26*500</f>
        <v>6000</v>
      </c>
      <c r="H71" s="0" t="n">
        <f aca="false">H26*500</f>
        <v>500</v>
      </c>
      <c r="I71" s="0" t="n">
        <f aca="false">I26*0</f>
        <v>0</v>
      </c>
      <c r="J71" s="0" t="n">
        <f aca="false">J26*150</f>
        <v>0</v>
      </c>
      <c r="K71" s="0" t="n">
        <f aca="false">K26*500</f>
        <v>7000</v>
      </c>
      <c r="L71" s="0" t="n">
        <f aca="false">L26*400</f>
        <v>2000</v>
      </c>
      <c r="M71" s="0" t="n">
        <f aca="false">M26*250</f>
        <v>1000</v>
      </c>
      <c r="N71" s="0" t="n">
        <f aca="false">N26*300</f>
        <v>600</v>
      </c>
      <c r="O71" s="0" t="n">
        <f aca="false">SUM(B71:N71)</f>
        <v>20600</v>
      </c>
    </row>
    <row r="72" customFormat="false" ht="12.8" hidden="false" customHeight="false" outlineLevel="0" collapsed="false">
      <c r="A72" s="0" t="s">
        <v>338</v>
      </c>
      <c r="B72" s="0" t="n">
        <f aca="false">B27*200</f>
        <v>0</v>
      </c>
      <c r="C72" s="0" t="n">
        <f aca="false">C27*250</f>
        <v>750</v>
      </c>
      <c r="D72" s="0" t="n">
        <f aca="false">D27*400</f>
        <v>0</v>
      </c>
      <c r="E72" s="0" t="n">
        <f aca="false">E27*500</f>
        <v>0</v>
      </c>
      <c r="F72" s="0" t="n">
        <f aca="false">F27*250</f>
        <v>500</v>
      </c>
      <c r="G72" s="0" t="n">
        <f aca="false">G27*500</f>
        <v>500</v>
      </c>
      <c r="H72" s="0" t="n">
        <f aca="false">H27*500</f>
        <v>0</v>
      </c>
      <c r="I72" s="0" t="n">
        <f aca="false">I27*0</f>
        <v>0</v>
      </c>
      <c r="J72" s="0" t="n">
        <f aca="false">J27*150</f>
        <v>0</v>
      </c>
      <c r="K72" s="0" t="n">
        <f aca="false">K27*500</f>
        <v>0</v>
      </c>
      <c r="L72" s="0" t="n">
        <f aca="false">L27*400</f>
        <v>0</v>
      </c>
      <c r="M72" s="0" t="n">
        <f aca="false">M27*250</f>
        <v>0</v>
      </c>
      <c r="N72" s="0" t="n">
        <f aca="false">N27*300</f>
        <v>0</v>
      </c>
      <c r="O72" s="0" t="n">
        <f aca="false">SUM(B72:N72)</f>
        <v>1750</v>
      </c>
    </row>
    <row r="73" customFormat="false" ht="12.8" hidden="false" customHeight="false" outlineLevel="0" collapsed="false">
      <c r="A73" s="0" t="s">
        <v>361</v>
      </c>
      <c r="B73" s="0" t="n">
        <f aca="false">B28*200</f>
        <v>0</v>
      </c>
      <c r="C73" s="0" t="n">
        <f aca="false">C28*250</f>
        <v>1000</v>
      </c>
      <c r="D73" s="0" t="n">
        <f aca="false">D28*400</f>
        <v>0</v>
      </c>
      <c r="E73" s="0" t="n">
        <f aca="false">E28*500</f>
        <v>0</v>
      </c>
      <c r="F73" s="0" t="n">
        <f aca="false">F28*250</f>
        <v>750</v>
      </c>
      <c r="G73" s="0" t="n">
        <f aca="false">G28*500</f>
        <v>0</v>
      </c>
      <c r="H73" s="0" t="n">
        <f aca="false">H28*500</f>
        <v>0</v>
      </c>
      <c r="I73" s="0" t="n">
        <f aca="false">I28*0</f>
        <v>0</v>
      </c>
      <c r="J73" s="0" t="n">
        <f aca="false">J28*150</f>
        <v>0</v>
      </c>
      <c r="K73" s="0" t="n">
        <f aca="false">K28*500</f>
        <v>1000</v>
      </c>
      <c r="L73" s="0" t="n">
        <f aca="false">L28*400</f>
        <v>0</v>
      </c>
      <c r="M73" s="0" t="n">
        <f aca="false">M28*250</f>
        <v>1000</v>
      </c>
      <c r="N73" s="0" t="n">
        <f aca="false">N28*300</f>
        <v>0</v>
      </c>
      <c r="O73" s="0" t="n">
        <f aca="false">SUM(B73:N73)</f>
        <v>3750</v>
      </c>
    </row>
    <row r="74" customFormat="false" ht="12.8" hidden="false" customHeight="false" outlineLevel="0" collapsed="false">
      <c r="A74" s="0" t="s">
        <v>370</v>
      </c>
      <c r="B74" s="0" t="n">
        <f aca="false">B29*200</f>
        <v>0</v>
      </c>
      <c r="C74" s="0" t="n">
        <f aca="false">C29*250</f>
        <v>3500</v>
      </c>
      <c r="D74" s="0" t="n">
        <f aca="false">D29*400</f>
        <v>0</v>
      </c>
      <c r="E74" s="0" t="n">
        <f aca="false">E29*500</f>
        <v>0</v>
      </c>
      <c r="F74" s="0" t="n">
        <f aca="false">F29*250</f>
        <v>3500</v>
      </c>
      <c r="G74" s="0" t="n">
        <f aca="false">G29*500</f>
        <v>2000</v>
      </c>
      <c r="H74" s="0" t="n">
        <f aca="false">H29*500</f>
        <v>500</v>
      </c>
      <c r="I74" s="0" t="n">
        <f aca="false">I29*0</f>
        <v>0</v>
      </c>
      <c r="J74" s="0" t="n">
        <f aca="false">J29*150</f>
        <v>0</v>
      </c>
      <c r="K74" s="0" t="n">
        <f aca="false">K29*500</f>
        <v>2500</v>
      </c>
      <c r="L74" s="0" t="n">
        <f aca="false">L29*400</f>
        <v>800</v>
      </c>
      <c r="M74" s="0" t="n">
        <f aca="false">M29*250</f>
        <v>2000</v>
      </c>
      <c r="N74" s="0" t="n">
        <f aca="false">N29*300</f>
        <v>1500</v>
      </c>
      <c r="O74" s="0" t="n">
        <f aca="false">SUM(B74:N74)</f>
        <v>16300</v>
      </c>
    </row>
    <row r="75" customFormat="false" ht="12.8" hidden="false" customHeight="false" outlineLevel="0" collapsed="false">
      <c r="A75" s="0" t="s">
        <v>372</v>
      </c>
      <c r="B75" s="0" t="n">
        <f aca="false">B30*200</f>
        <v>0</v>
      </c>
      <c r="C75" s="0" t="n">
        <f aca="false">C30*250</f>
        <v>4000</v>
      </c>
      <c r="D75" s="0" t="n">
        <f aca="false">D30*400</f>
        <v>0</v>
      </c>
      <c r="E75" s="0" t="n">
        <f aca="false">E30*500</f>
        <v>500</v>
      </c>
      <c r="F75" s="0" t="n">
        <f aca="false">F30*250</f>
        <v>2500</v>
      </c>
      <c r="G75" s="0" t="n">
        <f aca="false">G30*500</f>
        <v>6000</v>
      </c>
      <c r="H75" s="0" t="n">
        <f aca="false">H30*500</f>
        <v>0</v>
      </c>
      <c r="I75" s="0" t="n">
        <f aca="false">I30*0</f>
        <v>0</v>
      </c>
      <c r="J75" s="0" t="n">
        <f aca="false">J30*150</f>
        <v>0</v>
      </c>
      <c r="K75" s="0" t="n">
        <f aca="false">K30*500</f>
        <v>2500</v>
      </c>
      <c r="L75" s="0" t="n">
        <f aca="false">L30*400</f>
        <v>400</v>
      </c>
      <c r="M75" s="0" t="n">
        <f aca="false">M30*250</f>
        <v>2000</v>
      </c>
      <c r="N75" s="0" t="n">
        <f aca="false">N30*300</f>
        <v>0</v>
      </c>
      <c r="O75" s="0" t="n">
        <f aca="false">SUM(B75:N75)</f>
        <v>17900</v>
      </c>
    </row>
    <row r="76" customFormat="false" ht="12.8" hidden="false" customHeight="false" outlineLevel="0" collapsed="false">
      <c r="A76" s="0" t="s">
        <v>380</v>
      </c>
      <c r="B76" s="0" t="n">
        <f aca="false">B31*200</f>
        <v>0</v>
      </c>
      <c r="C76" s="0" t="n">
        <f aca="false">C31*250</f>
        <v>1250</v>
      </c>
      <c r="D76" s="0" t="n">
        <f aca="false">D31*400</f>
        <v>0</v>
      </c>
      <c r="E76" s="0" t="n">
        <f aca="false">E31*500</f>
        <v>0</v>
      </c>
      <c r="F76" s="0" t="n">
        <f aca="false">F31*250</f>
        <v>1000</v>
      </c>
      <c r="G76" s="0" t="n">
        <f aca="false">G31*500</f>
        <v>1500</v>
      </c>
      <c r="H76" s="0" t="n">
        <f aca="false">H31*500</f>
        <v>0</v>
      </c>
      <c r="I76" s="0" t="n">
        <f aca="false">I31*0</f>
        <v>0</v>
      </c>
      <c r="J76" s="0" t="n">
        <f aca="false">J31*150</f>
        <v>0</v>
      </c>
      <c r="K76" s="0" t="n">
        <f aca="false">K31*500</f>
        <v>0</v>
      </c>
      <c r="L76" s="0" t="n">
        <f aca="false">L31*400</f>
        <v>0</v>
      </c>
      <c r="M76" s="0" t="n">
        <f aca="false">M31*250</f>
        <v>750</v>
      </c>
      <c r="N76" s="0" t="n">
        <f aca="false">N31*300</f>
        <v>0</v>
      </c>
      <c r="O76" s="0" t="n">
        <f aca="false">SUM(B76:N76)</f>
        <v>4500</v>
      </c>
    </row>
    <row r="77" customFormat="false" ht="12.8" hidden="false" customHeight="false" outlineLevel="0" collapsed="false">
      <c r="A77" s="0" t="s">
        <v>561</v>
      </c>
      <c r="B77" s="0" t="n">
        <f aca="false">B32*200</f>
        <v>0</v>
      </c>
      <c r="C77" s="0" t="n">
        <f aca="false">C32*250</f>
        <v>2500</v>
      </c>
      <c r="D77" s="0" t="n">
        <f aca="false">D32*400</f>
        <v>0</v>
      </c>
      <c r="E77" s="0" t="n">
        <f aca="false">E32*500</f>
        <v>0</v>
      </c>
      <c r="F77" s="0" t="n">
        <f aca="false">F32*250</f>
        <v>0</v>
      </c>
      <c r="G77" s="0" t="n">
        <f aca="false">G32*500</f>
        <v>1000</v>
      </c>
      <c r="H77" s="0" t="n">
        <f aca="false">H32*500</f>
        <v>0</v>
      </c>
      <c r="I77" s="0" t="n">
        <f aca="false">I32*0</f>
        <v>0</v>
      </c>
      <c r="J77" s="0" t="n">
        <f aca="false">J32*150</f>
        <v>0</v>
      </c>
      <c r="K77" s="0" t="n">
        <f aca="false">K32*500</f>
        <v>0</v>
      </c>
      <c r="L77" s="0" t="n">
        <f aca="false">L32*400</f>
        <v>0</v>
      </c>
      <c r="M77" s="0" t="n">
        <f aca="false">M32*250</f>
        <v>0</v>
      </c>
      <c r="N77" s="0" t="n">
        <f aca="false">N32*300</f>
        <v>0</v>
      </c>
      <c r="O77" s="0" t="n">
        <f aca="false">SUM(B77:N77)</f>
        <v>3500</v>
      </c>
    </row>
    <row r="78" customFormat="false" ht="12.8" hidden="false" customHeight="false" outlineLevel="0" collapsed="false">
      <c r="A78" s="0" t="s">
        <v>562</v>
      </c>
      <c r="B78" s="0" t="n">
        <f aca="false">B33*200</f>
        <v>0</v>
      </c>
      <c r="C78" s="0" t="n">
        <f aca="false">C33*250</f>
        <v>500</v>
      </c>
      <c r="D78" s="0" t="n">
        <f aca="false">D33*400</f>
        <v>0</v>
      </c>
      <c r="E78" s="0" t="n">
        <f aca="false">E33*500</f>
        <v>0</v>
      </c>
      <c r="F78" s="0" t="n">
        <f aca="false">F33*250</f>
        <v>0</v>
      </c>
      <c r="G78" s="0" t="n">
        <f aca="false">G33*500</f>
        <v>2000</v>
      </c>
      <c r="H78" s="0" t="n">
        <f aca="false">H33*500</f>
        <v>0</v>
      </c>
      <c r="I78" s="0" t="n">
        <f aca="false">I33*0</f>
        <v>0</v>
      </c>
      <c r="J78" s="0" t="n">
        <f aca="false">J33*150</f>
        <v>0</v>
      </c>
      <c r="K78" s="0" t="n">
        <f aca="false">K33*500</f>
        <v>0</v>
      </c>
      <c r="L78" s="0" t="n">
        <f aca="false">L33*400</f>
        <v>10400</v>
      </c>
      <c r="M78" s="0" t="n">
        <f aca="false">M33*250</f>
        <v>4500</v>
      </c>
      <c r="N78" s="0" t="n">
        <f aca="false">N33*300</f>
        <v>0</v>
      </c>
      <c r="O78" s="0" t="n">
        <f aca="false">SUM(B78:N78)</f>
        <v>17400</v>
      </c>
    </row>
    <row r="79" customFormat="false" ht="12.8" hidden="false" customHeight="false" outlineLevel="0" collapsed="false">
      <c r="A79" s="0" t="s">
        <v>563</v>
      </c>
      <c r="B79" s="0" t="n">
        <f aca="false">B34*200</f>
        <v>200</v>
      </c>
      <c r="C79" s="0" t="n">
        <f aca="false">C34*250</f>
        <v>1500</v>
      </c>
      <c r="D79" s="0" t="n">
        <f aca="false">D34*400</f>
        <v>0</v>
      </c>
      <c r="E79" s="0" t="n">
        <f aca="false">E34*500</f>
        <v>0</v>
      </c>
      <c r="F79" s="0" t="n">
        <f aca="false">F34*250</f>
        <v>0</v>
      </c>
      <c r="G79" s="0" t="n">
        <f aca="false">G34*500</f>
        <v>5500</v>
      </c>
      <c r="H79" s="0" t="n">
        <f aca="false">H34*500</f>
        <v>0</v>
      </c>
      <c r="I79" s="0" t="n">
        <f aca="false">I34*0</f>
        <v>0</v>
      </c>
      <c r="J79" s="0" t="n">
        <f aca="false">J34*150</f>
        <v>450</v>
      </c>
      <c r="K79" s="0" t="n">
        <f aca="false">K34*500</f>
        <v>2000</v>
      </c>
      <c r="L79" s="0" t="n">
        <f aca="false">L34*400</f>
        <v>3600</v>
      </c>
      <c r="M79" s="0" t="n">
        <f aca="false">M34*250</f>
        <v>2000</v>
      </c>
      <c r="N79" s="0" t="n">
        <f aca="false">N34*300</f>
        <v>0</v>
      </c>
      <c r="O79" s="0" t="n">
        <f aca="false">SUM(B79:N79)</f>
        <v>15250</v>
      </c>
    </row>
    <row r="80" customFormat="false" ht="12.8" hidden="false" customHeight="false" outlineLevel="0" collapsed="false">
      <c r="A80" s="0" t="s">
        <v>488</v>
      </c>
      <c r="B80" s="0" t="n">
        <f aca="false">B35*200</f>
        <v>0</v>
      </c>
      <c r="C80" s="0" t="n">
        <f aca="false">C35*250</f>
        <v>4750</v>
      </c>
      <c r="D80" s="0" t="n">
        <f aca="false">D35*400</f>
        <v>0</v>
      </c>
      <c r="E80" s="0" t="n">
        <f aca="false">E35*500</f>
        <v>2500</v>
      </c>
      <c r="F80" s="0" t="n">
        <f aca="false">F35*250</f>
        <v>750</v>
      </c>
      <c r="G80" s="0" t="n">
        <f aca="false">G35*500</f>
        <v>0</v>
      </c>
      <c r="H80" s="0" t="n">
        <f aca="false">H35*500</f>
        <v>0</v>
      </c>
      <c r="I80" s="0" t="n">
        <f aca="false">I35*0</f>
        <v>0</v>
      </c>
      <c r="J80" s="0" t="n">
        <f aca="false">J35*150</f>
        <v>300</v>
      </c>
      <c r="K80" s="0" t="n">
        <f aca="false">K35*500</f>
        <v>4500</v>
      </c>
      <c r="L80" s="0" t="n">
        <f aca="false">L35*400</f>
        <v>2000</v>
      </c>
      <c r="M80" s="0" t="n">
        <f aca="false">M35*250</f>
        <v>1000</v>
      </c>
      <c r="N80" s="0" t="n">
        <f aca="false">N35*300</f>
        <v>600</v>
      </c>
      <c r="O80" s="0" t="n">
        <f aca="false">SUM(B80:N80)</f>
        <v>16400</v>
      </c>
    </row>
    <row r="81" customFormat="false" ht="12.8" hidden="false" customHeight="false" outlineLevel="0" collapsed="false">
      <c r="A81" s="0" t="s">
        <v>492</v>
      </c>
      <c r="B81" s="0" t="n">
        <f aca="false">B36*200</f>
        <v>0</v>
      </c>
      <c r="C81" s="0" t="n">
        <f aca="false">C36*250</f>
        <v>2500</v>
      </c>
      <c r="D81" s="0" t="n">
        <f aca="false">D36*400</f>
        <v>0</v>
      </c>
      <c r="E81" s="0" t="n">
        <f aca="false">E36*500</f>
        <v>0</v>
      </c>
      <c r="F81" s="0" t="n">
        <f aca="false">F36*250</f>
        <v>0</v>
      </c>
      <c r="G81" s="0" t="n">
        <f aca="false">G36*500</f>
        <v>1500</v>
      </c>
      <c r="H81" s="0" t="n">
        <f aca="false">H36*500</f>
        <v>0</v>
      </c>
      <c r="I81" s="0" t="n">
        <f aca="false">I36*0</f>
        <v>0</v>
      </c>
      <c r="J81" s="0" t="n">
        <f aca="false">J36*150</f>
        <v>0</v>
      </c>
      <c r="K81" s="0" t="n">
        <f aca="false">K36*500</f>
        <v>500</v>
      </c>
      <c r="L81" s="0" t="n">
        <f aca="false">L36*400</f>
        <v>3600</v>
      </c>
      <c r="M81" s="0" t="n">
        <f aca="false">M36*250</f>
        <v>750</v>
      </c>
      <c r="N81" s="0" t="n">
        <f aca="false">N36*300</f>
        <v>0</v>
      </c>
      <c r="O81" s="0" t="n">
        <f aca="false">SUM(B81:N81)</f>
        <v>8850</v>
      </c>
    </row>
    <row r="82" customFormat="false" ht="12.8" hidden="false" customHeight="false" outlineLevel="0" collapsed="false">
      <c r="A82" s="0" t="s">
        <v>564</v>
      </c>
      <c r="B82" s="0" t="n">
        <f aca="false">B37*200</f>
        <v>600</v>
      </c>
      <c r="C82" s="0" t="n">
        <f aca="false">C37*250</f>
        <v>12250</v>
      </c>
      <c r="D82" s="0" t="n">
        <f aca="false">D37*400</f>
        <v>400</v>
      </c>
      <c r="E82" s="0" t="n">
        <f aca="false">E37*500</f>
        <v>1000</v>
      </c>
      <c r="F82" s="0" t="n">
        <f aca="false">F37*250</f>
        <v>750</v>
      </c>
      <c r="G82" s="0" t="n">
        <f aca="false">G37*500</f>
        <v>40500</v>
      </c>
      <c r="H82" s="0" t="n">
        <f aca="false">H37*500</f>
        <v>1500</v>
      </c>
      <c r="I82" s="0" t="n">
        <f aca="false">I37*0</f>
        <v>0</v>
      </c>
      <c r="J82" s="0" t="n">
        <f aca="false">J37*150</f>
        <v>0</v>
      </c>
      <c r="K82" s="0" t="n">
        <f aca="false">K37*500</f>
        <v>6000</v>
      </c>
      <c r="L82" s="0" t="n">
        <f aca="false">L37*400</f>
        <v>18400</v>
      </c>
      <c r="M82" s="0" t="n">
        <f aca="false">M37*250</f>
        <v>15500</v>
      </c>
      <c r="N82" s="0" t="n">
        <f aca="false">N37*300</f>
        <v>0</v>
      </c>
      <c r="O82" s="0" t="n">
        <f aca="false">SUM(B82:N82)</f>
        <v>96900</v>
      </c>
    </row>
    <row r="83" customFormat="false" ht="12.8" hidden="false" customHeight="false" outlineLevel="0" collapsed="false">
      <c r="A83" s="0" t="s">
        <v>518</v>
      </c>
      <c r="B83" s="0" t="n">
        <f aca="false">B38*200</f>
        <v>0</v>
      </c>
      <c r="C83" s="0" t="n">
        <f aca="false">C38*250</f>
        <v>0</v>
      </c>
      <c r="D83" s="0" t="n">
        <f aca="false">D38*400</f>
        <v>0</v>
      </c>
      <c r="E83" s="0" t="n">
        <f aca="false">E38*500</f>
        <v>0</v>
      </c>
      <c r="F83" s="0" t="n">
        <f aca="false">F38*250</f>
        <v>0</v>
      </c>
      <c r="G83" s="0" t="n">
        <f aca="false">G38*500</f>
        <v>500</v>
      </c>
      <c r="H83" s="0" t="n">
        <f aca="false">H38*500</f>
        <v>0</v>
      </c>
      <c r="I83" s="0" t="n">
        <f aca="false">I38*0</f>
        <v>0</v>
      </c>
      <c r="J83" s="0" t="n">
        <f aca="false">J38*150</f>
        <v>0</v>
      </c>
      <c r="K83" s="0" t="n">
        <f aca="false">K38*500</f>
        <v>2500</v>
      </c>
      <c r="L83" s="0" t="n">
        <f aca="false">L38*400</f>
        <v>0</v>
      </c>
      <c r="M83" s="0" t="n">
        <f aca="false">M38*250</f>
        <v>0</v>
      </c>
      <c r="N83" s="0" t="n">
        <f aca="false">N38*300</f>
        <v>0</v>
      </c>
      <c r="O83" s="0" t="n">
        <f aca="false">SUM(B83:N83)</f>
        <v>3000</v>
      </c>
    </row>
    <row r="84" customFormat="false" ht="12.8" hidden="false" customHeight="false" outlineLevel="0" collapsed="false">
      <c r="A84" s="0" t="s">
        <v>521</v>
      </c>
      <c r="B84" s="0" t="n">
        <f aca="false">B39*200</f>
        <v>0</v>
      </c>
      <c r="C84" s="0" t="n">
        <f aca="false">C39*250</f>
        <v>3000</v>
      </c>
      <c r="D84" s="0" t="n">
        <f aca="false">D39*400</f>
        <v>0</v>
      </c>
      <c r="E84" s="0" t="n">
        <f aca="false">E39*500</f>
        <v>0</v>
      </c>
      <c r="F84" s="0" t="n">
        <f aca="false">F39*250</f>
        <v>1000</v>
      </c>
      <c r="G84" s="0" t="n">
        <f aca="false">G39*500</f>
        <v>0</v>
      </c>
      <c r="H84" s="0" t="n">
        <f aca="false">H39*500</f>
        <v>0</v>
      </c>
      <c r="I84" s="0" t="n">
        <f aca="false">I39*0</f>
        <v>0</v>
      </c>
      <c r="J84" s="0" t="n">
        <f aca="false">J39*150</f>
        <v>0</v>
      </c>
      <c r="K84" s="0" t="n">
        <f aca="false">K39*500</f>
        <v>500</v>
      </c>
      <c r="L84" s="0" t="n">
        <f aca="false">L39*400</f>
        <v>0</v>
      </c>
      <c r="M84" s="0" t="n">
        <f aca="false">M39*250</f>
        <v>250</v>
      </c>
      <c r="N84" s="0" t="n">
        <f aca="false">N39*300</f>
        <v>0</v>
      </c>
      <c r="O84" s="0" t="n">
        <f aca="false">SUM(B84:N84)</f>
        <v>4750</v>
      </c>
    </row>
    <row r="85" customFormat="false" ht="12.8" hidden="false" customHeight="false" outlineLevel="0" collapsed="false">
      <c r="A85" s="0" t="s">
        <v>527</v>
      </c>
      <c r="B85" s="0" t="n">
        <f aca="false">B40*200</f>
        <v>400</v>
      </c>
      <c r="C85" s="0" t="n">
        <f aca="false">C40*250</f>
        <v>4250</v>
      </c>
      <c r="D85" s="0" t="n">
        <f aca="false">D40*400</f>
        <v>0</v>
      </c>
      <c r="E85" s="0" t="n">
        <f aca="false">E40*500</f>
        <v>0</v>
      </c>
      <c r="F85" s="0" t="n">
        <f aca="false">F40*250</f>
        <v>4000</v>
      </c>
      <c r="G85" s="0" t="n">
        <f aca="false">G40*500</f>
        <v>9000</v>
      </c>
      <c r="H85" s="0" t="n">
        <f aca="false">H40*500</f>
        <v>0</v>
      </c>
      <c r="I85" s="0" t="n">
        <f aca="false">I40*0</f>
        <v>0</v>
      </c>
      <c r="J85" s="0" t="n">
        <f aca="false">J40*150</f>
        <v>0</v>
      </c>
      <c r="K85" s="0" t="n">
        <f aca="false">K40*500</f>
        <v>4000</v>
      </c>
      <c r="L85" s="0" t="n">
        <f aca="false">L40*400</f>
        <v>0</v>
      </c>
      <c r="M85" s="0" t="n">
        <f aca="false">M40*250</f>
        <v>1750</v>
      </c>
      <c r="N85" s="0" t="n">
        <f aca="false">N40*300</f>
        <v>2400</v>
      </c>
      <c r="O85" s="0" t="n">
        <f aca="false">SUM(B85:N85)</f>
        <v>25800</v>
      </c>
    </row>
    <row r="86" customFormat="false" ht="12.8" hidden="false" customHeight="false" outlineLevel="0" collapsed="false">
      <c r="A86" s="0" t="s">
        <v>565</v>
      </c>
      <c r="B86" s="0" t="n">
        <f aca="false">B41*200</f>
        <v>2600</v>
      </c>
      <c r="C86" s="0" t="n">
        <f aca="false">C41*250</f>
        <v>28250</v>
      </c>
      <c r="D86" s="0" t="n">
        <f aca="false">D41*400</f>
        <v>0</v>
      </c>
      <c r="E86" s="0" t="n">
        <f aca="false">E41*500</f>
        <v>0</v>
      </c>
      <c r="F86" s="0" t="n">
        <f aca="false">F41*250</f>
        <v>0</v>
      </c>
      <c r="G86" s="0" t="n">
        <f aca="false">G41*500</f>
        <v>3000</v>
      </c>
      <c r="H86" s="0" t="n">
        <f aca="false">H41*500</f>
        <v>0</v>
      </c>
      <c r="I86" s="0" t="n">
        <f aca="false">I41*0</f>
        <v>0</v>
      </c>
      <c r="J86" s="0" t="n">
        <f aca="false">J41*150</f>
        <v>0</v>
      </c>
      <c r="K86" s="0" t="n">
        <f aca="false">K41*500</f>
        <v>2500</v>
      </c>
      <c r="L86" s="0" t="n">
        <f aca="false">L41*400</f>
        <v>2000</v>
      </c>
      <c r="M86" s="0" t="n">
        <f aca="false">M41*250</f>
        <v>1750</v>
      </c>
      <c r="N86" s="0" t="n">
        <f aca="false">N41*300</f>
        <v>0</v>
      </c>
      <c r="O86" s="0" t="n">
        <f aca="false">SUM(B86:N86)</f>
        <v>40100</v>
      </c>
    </row>
    <row r="87" customFormat="false" ht="12.8" hidden="false" customHeight="false" outlineLevel="0" collapsed="false">
      <c r="A87" s="0" t="s">
        <v>566</v>
      </c>
      <c r="B87" s="0" t="n">
        <f aca="false">B42*200</f>
        <v>0</v>
      </c>
      <c r="C87" s="0" t="n">
        <f aca="false">C42*250</f>
        <v>5000</v>
      </c>
      <c r="D87" s="0" t="n">
        <f aca="false">D42*400</f>
        <v>0</v>
      </c>
      <c r="E87" s="0" t="n">
        <f aca="false">E42*500</f>
        <v>0</v>
      </c>
      <c r="F87" s="0" t="n">
        <f aca="false">F42*250</f>
        <v>1750</v>
      </c>
      <c r="G87" s="0" t="n">
        <f aca="false">G42*500</f>
        <v>2000</v>
      </c>
      <c r="H87" s="0" t="n">
        <f aca="false">H42*500</f>
        <v>0</v>
      </c>
      <c r="I87" s="0" t="n">
        <f aca="false">I42*0</f>
        <v>0</v>
      </c>
      <c r="J87" s="0" t="n">
        <f aca="false">J42*150</f>
        <v>0</v>
      </c>
      <c r="K87" s="0" t="n">
        <f aca="false">K42*500</f>
        <v>6500</v>
      </c>
      <c r="L87" s="0" t="n">
        <f aca="false">L42*400</f>
        <v>0</v>
      </c>
      <c r="M87" s="0" t="n">
        <f aca="false">M42*250</f>
        <v>2000</v>
      </c>
      <c r="N87" s="0" t="n">
        <f aca="false">N42*300</f>
        <v>3000</v>
      </c>
      <c r="O87" s="0" t="n">
        <f aca="false">SUM(B87:N87)</f>
        <v>20250</v>
      </c>
    </row>
    <row r="88" customFormat="false" ht="12.8" hidden="false" customHeight="false" outlineLevel="0" collapsed="false">
      <c r="A88" s="0" t="s">
        <v>552</v>
      </c>
      <c r="B88" s="0" t="n">
        <f aca="false">B43*200</f>
        <v>0</v>
      </c>
      <c r="C88" s="0" t="n">
        <f aca="false">C43*250</f>
        <v>0</v>
      </c>
      <c r="D88" s="0" t="n">
        <f aca="false">D43*400</f>
        <v>0</v>
      </c>
      <c r="E88" s="0" t="n">
        <f aca="false">E43*500</f>
        <v>0</v>
      </c>
      <c r="F88" s="0" t="n">
        <f aca="false">F43*250</f>
        <v>0</v>
      </c>
      <c r="G88" s="0" t="n">
        <f aca="false">G43*500</f>
        <v>0</v>
      </c>
      <c r="H88" s="0" t="n">
        <f aca="false">H43*500</f>
        <v>0</v>
      </c>
      <c r="I88" s="0" t="n">
        <f aca="false">I43*0</f>
        <v>0</v>
      </c>
      <c r="J88" s="0" t="n">
        <f aca="false">J43*150</f>
        <v>300</v>
      </c>
      <c r="K88" s="0" t="n">
        <f aca="false">K43*500</f>
        <v>0</v>
      </c>
      <c r="L88" s="0" t="n">
        <f aca="false">L43*400</f>
        <v>0</v>
      </c>
      <c r="M88" s="0" t="n">
        <f aca="false">M43*250</f>
        <v>0</v>
      </c>
      <c r="N88" s="0" t="n">
        <f aca="false">N43*300</f>
        <v>0</v>
      </c>
      <c r="O88" s="0" t="n">
        <f aca="false">SUM(B88:N88)</f>
        <v>300</v>
      </c>
    </row>
    <row r="89" customFormat="false" ht="12.8" hidden="false" customHeight="false" outlineLevel="0" collapsed="false">
      <c r="A89" s="0" t="s">
        <v>567</v>
      </c>
      <c r="B89" s="0" t="n">
        <f aca="false">B44*200</f>
        <v>8800</v>
      </c>
      <c r="C89" s="0" t="n">
        <f aca="false">C44*250</f>
        <v>151000</v>
      </c>
      <c r="D89" s="0" t="n">
        <f aca="false">D44*400</f>
        <v>1600</v>
      </c>
      <c r="E89" s="0" t="n">
        <f aca="false">E44*500</f>
        <v>9000</v>
      </c>
      <c r="F89" s="0" t="n">
        <f aca="false">F44*250</f>
        <v>53000</v>
      </c>
      <c r="G89" s="0" t="n">
        <f aca="false">G44*500</f>
        <v>290500</v>
      </c>
      <c r="H89" s="0" t="n">
        <f aca="false">H44*500</f>
        <v>4000</v>
      </c>
      <c r="I89" s="0" t="n">
        <f aca="false">I44*0</f>
        <v>0</v>
      </c>
      <c r="J89" s="0" t="n">
        <f aca="false">J44*150</f>
        <v>1050</v>
      </c>
      <c r="K89" s="0" t="n">
        <f aca="false">K44*500</f>
        <v>111000</v>
      </c>
      <c r="L89" s="0" t="n">
        <f aca="false">L44*400</f>
        <v>59200</v>
      </c>
      <c r="M89" s="0" t="n">
        <f aca="false">M44*250</f>
        <v>62500</v>
      </c>
      <c r="N89" s="0" t="n">
        <f aca="false">N44*300</f>
        <v>13200</v>
      </c>
      <c r="O89" s="0" t="n">
        <f aca="false">SUM(B89:N89)</f>
        <v>764850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1048576"/>
  <sheetViews>
    <sheetView showFormulas="false" showGridLines="true" showRowColHeaders="true" showZeros="true" rightToLeft="false" tabSelected="false" showOutlineSymbols="true" defaultGridColor="true" view="normal" topLeftCell="A44" colorId="64" zoomScale="90" zoomScaleNormal="90" zoomScalePageLayoutView="100" workbookViewId="0">
      <selection pane="topLeft" activeCell="AC44" activeCellId="0" sqref="AC44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0" width="12.29"/>
    <col collapsed="false" customWidth="true" hidden="false" outlineLevel="0" max="6" min="4" style="0" width="12.42"/>
    <col collapsed="false" customWidth="true" hidden="false" outlineLevel="0" max="7" min="7" style="0" width="14.03"/>
    <col collapsed="false" customWidth="true" hidden="false" outlineLevel="0" max="10" min="8" style="0" width="13.89"/>
    <col collapsed="false" customWidth="true" hidden="false" outlineLevel="0" max="13" min="12" style="0" width="12.86"/>
    <col collapsed="false" customWidth="true" hidden="false" outlineLevel="0" max="14" min="14" style="0" width="14.62"/>
    <col collapsed="false" customWidth="true" hidden="false" outlineLevel="0" max="15" min="15" style="0" width="16.22"/>
    <col collapsed="false" customWidth="true" hidden="false" outlineLevel="0" max="18" min="16" style="0" width="12.56"/>
    <col collapsed="false" customWidth="true" hidden="false" outlineLevel="0" max="20" min="19" style="0" width="14.16"/>
    <col collapsed="false" customWidth="true" hidden="false" outlineLevel="0" max="23" min="21" style="0" width="10.38"/>
    <col collapsed="false" customWidth="true" hidden="false" outlineLevel="0" max="27" min="24" style="0" width="10.81"/>
    <col collapsed="false" customWidth="true" hidden="false" outlineLevel="0" max="28" min="28" style="0" width="12.13"/>
    <col collapsed="false" customWidth="true" hidden="false" outlineLevel="0" max="29" min="29" style="0" width="11.38"/>
  </cols>
  <sheetData>
    <row r="1" customFormat="false" ht="12.75" hidden="false" customHeight="false" outlineLevel="0" collapsed="false">
      <c r="A1" s="0" t="s">
        <v>2</v>
      </c>
      <c r="B1" s="0" t="s">
        <v>581</v>
      </c>
      <c r="C1" s="0" t="s">
        <v>582</v>
      </c>
      <c r="D1" s="0" t="s">
        <v>583</v>
      </c>
      <c r="E1" s="0" t="s">
        <v>584</v>
      </c>
      <c r="F1" s="0" t="s">
        <v>585</v>
      </c>
      <c r="G1" s="0" t="s">
        <v>586</v>
      </c>
      <c r="H1" s="0" t="s">
        <v>587</v>
      </c>
      <c r="I1" s="0" t="s">
        <v>588</v>
      </c>
      <c r="J1" s="0" t="s">
        <v>589</v>
      </c>
      <c r="K1" s="0" t="s">
        <v>590</v>
      </c>
      <c r="L1" s="0" t="s">
        <v>591</v>
      </c>
      <c r="M1" s="0" t="s">
        <v>592</v>
      </c>
      <c r="N1" s="0" t="s">
        <v>593</v>
      </c>
      <c r="O1" s="0" t="s">
        <v>594</v>
      </c>
      <c r="P1" s="0" t="s">
        <v>595</v>
      </c>
      <c r="Q1" s="0" t="s">
        <v>596</v>
      </c>
      <c r="R1" s="0" t="s">
        <v>597</v>
      </c>
      <c r="S1" s="0" t="s">
        <v>598</v>
      </c>
      <c r="T1" s="0" t="s">
        <v>599</v>
      </c>
      <c r="U1" s="0" t="s">
        <v>600</v>
      </c>
      <c r="V1" s="0" t="s">
        <v>601</v>
      </c>
      <c r="W1" s="0" t="s">
        <v>602</v>
      </c>
      <c r="X1" s="0" t="s">
        <v>603</v>
      </c>
      <c r="Y1" s="0" t="s">
        <v>604</v>
      </c>
      <c r="Z1" s="0" t="s">
        <v>605</v>
      </c>
      <c r="AA1" s="0" t="s">
        <v>606</v>
      </c>
      <c r="AB1" s="0" t="s">
        <v>607</v>
      </c>
      <c r="AC1" s="0" t="s">
        <v>567</v>
      </c>
    </row>
    <row r="2" customFormat="false" ht="12.75" hidden="false" customHeight="false" outlineLevel="0" collapsed="false">
      <c r="A2" s="0" t="s">
        <v>555</v>
      </c>
      <c r="B2" s="0" t="n">
        <v>0</v>
      </c>
      <c r="C2" s="0" t="n">
        <v>1</v>
      </c>
      <c r="D2" s="0" t="n">
        <v>5</v>
      </c>
      <c r="E2" s="0" t="n">
        <v>8</v>
      </c>
      <c r="F2" s="0" t="n">
        <v>0</v>
      </c>
      <c r="G2" s="0" t="n">
        <v>0</v>
      </c>
      <c r="H2" s="0" t="n">
        <v>0</v>
      </c>
      <c r="I2" s="0" t="n">
        <v>3</v>
      </c>
      <c r="J2" s="0" t="n">
        <v>0</v>
      </c>
      <c r="K2" s="0" t="n">
        <v>9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3</v>
      </c>
      <c r="Q2" s="0" t="n">
        <v>0</v>
      </c>
      <c r="R2" s="0" t="n">
        <v>2</v>
      </c>
      <c r="S2" s="0" t="n">
        <v>7</v>
      </c>
      <c r="T2" s="0" t="n">
        <v>1</v>
      </c>
      <c r="U2" s="0" t="n">
        <v>0</v>
      </c>
      <c r="V2" s="0" t="n">
        <v>3</v>
      </c>
      <c r="W2" s="0" t="n">
        <v>0</v>
      </c>
      <c r="X2" s="0" t="n">
        <v>3</v>
      </c>
      <c r="Y2" s="0" t="n">
        <v>4</v>
      </c>
      <c r="Z2" s="0" t="n">
        <v>0</v>
      </c>
      <c r="AA2" s="0" t="n">
        <v>0</v>
      </c>
      <c r="AB2" s="0" t="n">
        <v>3</v>
      </c>
      <c r="AC2" s="0" t="n">
        <v>52</v>
      </c>
    </row>
    <row r="3" customFormat="false" ht="12.75" hidden="false" customHeight="false" outlineLevel="0" collapsed="false">
      <c r="A3" s="0" t="s">
        <v>80</v>
      </c>
      <c r="B3" s="0" t="n">
        <v>0</v>
      </c>
      <c r="C3" s="0" t="n">
        <v>1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9</v>
      </c>
      <c r="L3" s="0" t="n">
        <v>1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1</v>
      </c>
      <c r="R3" s="0" t="n">
        <v>1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13</v>
      </c>
    </row>
    <row r="4" customFormat="false" ht="12.75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2</v>
      </c>
      <c r="I4" s="0" t="n">
        <v>2</v>
      </c>
      <c r="J4" s="0" t="n">
        <v>0</v>
      </c>
      <c r="K4" s="0" t="n">
        <v>3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1</v>
      </c>
      <c r="Q4" s="0" t="n">
        <v>0</v>
      </c>
      <c r="R4" s="0" t="n">
        <v>0</v>
      </c>
      <c r="S4" s="0" t="n">
        <v>2</v>
      </c>
      <c r="T4" s="0" t="n">
        <v>0</v>
      </c>
      <c r="U4" s="0" t="n">
        <v>0</v>
      </c>
      <c r="V4" s="0" t="n">
        <v>3</v>
      </c>
      <c r="W4" s="0" t="n">
        <v>0</v>
      </c>
      <c r="X4" s="0" t="n">
        <v>0</v>
      </c>
      <c r="Y4" s="0" t="n">
        <v>1</v>
      </c>
      <c r="Z4" s="0" t="n">
        <v>0</v>
      </c>
      <c r="AA4" s="0" t="n">
        <v>0</v>
      </c>
      <c r="AB4" s="0" t="n">
        <v>0</v>
      </c>
      <c r="AC4" s="0" t="n">
        <v>14</v>
      </c>
    </row>
    <row r="5" customFormat="false" ht="12.75" hidden="false" customHeight="false" outlineLevel="0" collapsed="false">
      <c r="A5" s="0" t="s">
        <v>96</v>
      </c>
      <c r="B5" s="0" t="n">
        <v>0</v>
      </c>
      <c r="C5" s="0" t="n">
        <v>0</v>
      </c>
      <c r="D5" s="0" t="n">
        <v>19</v>
      </c>
      <c r="E5" s="0" t="n">
        <v>33</v>
      </c>
      <c r="F5" s="0" t="n">
        <v>0</v>
      </c>
      <c r="G5" s="0" t="n">
        <v>0</v>
      </c>
      <c r="H5" s="0" t="n">
        <v>0</v>
      </c>
      <c r="I5" s="0" t="n">
        <v>1</v>
      </c>
      <c r="J5" s="0" t="n">
        <v>0</v>
      </c>
      <c r="K5" s="0" t="n">
        <v>41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10</v>
      </c>
      <c r="Q5" s="0" t="n">
        <v>1</v>
      </c>
      <c r="R5" s="0" t="n">
        <v>4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4</v>
      </c>
      <c r="X5" s="0" t="n">
        <v>15</v>
      </c>
      <c r="Y5" s="0" t="n">
        <v>8</v>
      </c>
      <c r="Z5" s="0" t="n">
        <v>12</v>
      </c>
      <c r="AA5" s="0" t="n">
        <v>0</v>
      </c>
      <c r="AB5" s="0" t="n">
        <v>1</v>
      </c>
      <c r="AC5" s="0" t="n">
        <v>149</v>
      </c>
    </row>
    <row r="6" customFormat="false" ht="12.75" hidden="false" customHeight="false" outlineLevel="0" collapsed="false">
      <c r="A6" s="0" t="s">
        <v>556</v>
      </c>
      <c r="B6" s="0" t="n">
        <v>0</v>
      </c>
      <c r="C6" s="0" t="n">
        <v>5</v>
      </c>
      <c r="D6" s="0" t="n">
        <v>2</v>
      </c>
      <c r="E6" s="0" t="n">
        <v>36</v>
      </c>
      <c r="F6" s="0" t="n">
        <v>0</v>
      </c>
      <c r="G6" s="0" t="n">
        <v>0</v>
      </c>
      <c r="H6" s="0" t="n">
        <v>10</v>
      </c>
      <c r="I6" s="0" t="n">
        <v>20</v>
      </c>
      <c r="J6" s="0" t="n">
        <v>2</v>
      </c>
      <c r="K6" s="0" t="n">
        <v>16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2</v>
      </c>
      <c r="Q6" s="0" t="n">
        <v>0</v>
      </c>
      <c r="R6" s="0" t="n">
        <v>2</v>
      </c>
      <c r="S6" s="0" t="n">
        <v>4</v>
      </c>
      <c r="T6" s="0" t="n">
        <v>4</v>
      </c>
      <c r="U6" s="0" t="n">
        <v>0</v>
      </c>
      <c r="V6" s="0" t="n">
        <v>0</v>
      </c>
      <c r="W6" s="0" t="n">
        <v>0</v>
      </c>
      <c r="X6" s="0" t="n">
        <v>7</v>
      </c>
      <c r="Y6" s="0" t="n">
        <v>0</v>
      </c>
      <c r="Z6" s="0" t="n">
        <v>0</v>
      </c>
      <c r="AA6" s="0" t="n">
        <v>0</v>
      </c>
      <c r="AB6" s="0" t="n">
        <v>1</v>
      </c>
      <c r="AC6" s="0" t="n">
        <v>111</v>
      </c>
    </row>
    <row r="7" customFormat="false" ht="12.75" hidden="false" customHeight="false" outlineLevel="0" collapsed="false">
      <c r="A7" s="0" t="s">
        <v>176</v>
      </c>
      <c r="B7" s="0" t="n">
        <v>0</v>
      </c>
      <c r="C7" s="0" t="n">
        <v>5</v>
      </c>
      <c r="D7" s="0" t="n">
        <v>0</v>
      </c>
      <c r="E7" s="0" t="n">
        <v>4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8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1</v>
      </c>
      <c r="W7" s="0" t="n">
        <v>0</v>
      </c>
      <c r="X7" s="0" t="n">
        <v>3</v>
      </c>
      <c r="Y7" s="0" t="n">
        <v>3</v>
      </c>
      <c r="Z7" s="0" t="n">
        <v>0</v>
      </c>
      <c r="AA7" s="0" t="n">
        <v>0</v>
      </c>
      <c r="AB7" s="0" t="n">
        <v>5</v>
      </c>
      <c r="AC7" s="0" t="n">
        <v>29</v>
      </c>
    </row>
    <row r="8" customFormat="false" ht="12.75" hidden="false" customHeight="false" outlineLevel="0" collapsed="false">
      <c r="A8" s="0" t="s">
        <v>557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2</v>
      </c>
      <c r="J8" s="0" t="n">
        <v>0</v>
      </c>
      <c r="K8" s="0" t="n">
        <v>18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4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24</v>
      </c>
    </row>
    <row r="9" customFormat="false" ht="12.75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3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5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1</v>
      </c>
      <c r="Q9" s="0" t="n">
        <v>1</v>
      </c>
      <c r="R9" s="0" t="n">
        <v>1</v>
      </c>
      <c r="S9" s="0" t="n">
        <v>1</v>
      </c>
      <c r="T9" s="0" t="n">
        <v>2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14</v>
      </c>
    </row>
    <row r="10" customFormat="false" ht="12.75" hidden="false" customHeight="false" outlineLevel="0" collapsed="false">
      <c r="A10" s="0" t="s">
        <v>235</v>
      </c>
      <c r="B10" s="0" t="n">
        <v>0</v>
      </c>
      <c r="C10" s="0" t="n">
        <v>0</v>
      </c>
      <c r="D10" s="0" t="n">
        <v>1</v>
      </c>
      <c r="E10" s="0" t="n">
        <v>1</v>
      </c>
      <c r="F10" s="0" t="n">
        <v>1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1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20</v>
      </c>
      <c r="Q10" s="0" t="n">
        <v>1</v>
      </c>
      <c r="R10" s="0" t="n">
        <v>1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26</v>
      </c>
    </row>
    <row r="11" customFormat="false" ht="12.75" hidden="false" customHeight="false" outlineLevel="0" collapsed="false">
      <c r="A11" s="0" t="s">
        <v>241</v>
      </c>
      <c r="B11" s="0" t="n">
        <v>0</v>
      </c>
      <c r="C11" s="0" t="n">
        <v>0</v>
      </c>
      <c r="D11" s="0" t="n">
        <v>1</v>
      </c>
      <c r="E11" s="0" t="n">
        <v>16</v>
      </c>
      <c r="F11" s="0" t="n">
        <v>0</v>
      </c>
      <c r="G11" s="0" t="n">
        <v>0</v>
      </c>
      <c r="H11" s="0" t="n">
        <v>4</v>
      </c>
      <c r="I11" s="0" t="n">
        <v>5</v>
      </c>
      <c r="J11" s="0" t="n">
        <v>0</v>
      </c>
      <c r="K11" s="0" t="n">
        <v>27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1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3</v>
      </c>
      <c r="X11" s="0" t="n">
        <v>0</v>
      </c>
      <c r="Y11" s="0" t="n">
        <v>6</v>
      </c>
      <c r="Z11" s="0" t="n">
        <v>12</v>
      </c>
      <c r="AA11" s="0" t="n">
        <v>0</v>
      </c>
      <c r="AB11" s="0" t="n">
        <v>0</v>
      </c>
      <c r="AC11" s="0" t="n">
        <v>75</v>
      </c>
    </row>
    <row r="12" customFormat="false" ht="12.75" hidden="false" customHeight="false" outlineLevel="0" collapsed="false">
      <c r="A12" s="0" t="s">
        <v>245</v>
      </c>
      <c r="B12" s="0" t="n">
        <v>0</v>
      </c>
      <c r="C12" s="0" t="n">
        <v>0</v>
      </c>
      <c r="D12" s="0" t="n">
        <v>6</v>
      </c>
      <c r="E12" s="0" t="n">
        <v>12</v>
      </c>
      <c r="F12" s="0" t="n">
        <v>1</v>
      </c>
      <c r="G12" s="0" t="n">
        <v>0</v>
      </c>
      <c r="H12" s="0" t="n">
        <v>0</v>
      </c>
      <c r="I12" s="0" t="n">
        <v>7</v>
      </c>
      <c r="J12" s="0" t="n">
        <v>0</v>
      </c>
      <c r="K12" s="0" t="n">
        <v>15</v>
      </c>
      <c r="L12" s="0" t="n">
        <v>0</v>
      </c>
      <c r="M12" s="0" t="n">
        <v>0</v>
      </c>
      <c r="N12" s="0" t="n">
        <v>1</v>
      </c>
      <c r="O12" s="0" t="n">
        <v>0</v>
      </c>
      <c r="P12" s="0" t="n">
        <v>11</v>
      </c>
      <c r="Q12" s="0" t="n">
        <v>2</v>
      </c>
      <c r="R12" s="0" t="n">
        <v>1</v>
      </c>
      <c r="S12" s="0" t="n">
        <v>0</v>
      </c>
      <c r="T12" s="0" t="n">
        <v>0</v>
      </c>
      <c r="U12" s="0" t="n">
        <v>0</v>
      </c>
      <c r="V12" s="0" t="n">
        <v>2</v>
      </c>
      <c r="W12" s="0" t="n">
        <v>1</v>
      </c>
      <c r="X12" s="0" t="n">
        <v>2</v>
      </c>
      <c r="Y12" s="0" t="n">
        <v>1</v>
      </c>
      <c r="Z12" s="0" t="n">
        <v>2</v>
      </c>
      <c r="AA12" s="0" t="n">
        <v>0</v>
      </c>
      <c r="AB12" s="0" t="n">
        <v>2</v>
      </c>
      <c r="AC12" s="0" t="n">
        <v>66</v>
      </c>
    </row>
    <row r="13" customFormat="false" ht="12.75" hidden="false" customHeight="false" outlineLevel="0" collapsed="false">
      <c r="A13" s="0" t="s">
        <v>247</v>
      </c>
      <c r="B13" s="0" t="n">
        <v>0</v>
      </c>
      <c r="C13" s="0" t="n">
        <v>0</v>
      </c>
      <c r="D13" s="0" t="n">
        <v>0</v>
      </c>
      <c r="E13" s="0" t="n">
        <v>1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1</v>
      </c>
    </row>
    <row r="14" customFormat="false" ht="12.75" hidden="false" customHeight="false" outlineLevel="0" collapsed="false">
      <c r="A14" s="0" t="s">
        <v>249</v>
      </c>
      <c r="B14" s="0" t="n">
        <v>0</v>
      </c>
      <c r="C14" s="0" t="n">
        <v>0</v>
      </c>
      <c r="D14" s="0" t="n">
        <v>0</v>
      </c>
      <c r="E14" s="0" t="n">
        <v>7</v>
      </c>
      <c r="F14" s="0" t="n">
        <v>0</v>
      </c>
      <c r="G14" s="0" t="n">
        <v>0</v>
      </c>
      <c r="H14" s="0" t="n">
        <v>0</v>
      </c>
      <c r="I14" s="0" t="n">
        <v>5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1</v>
      </c>
      <c r="Y14" s="0" t="n">
        <v>1</v>
      </c>
      <c r="Z14" s="0" t="n">
        <v>0</v>
      </c>
      <c r="AA14" s="0" t="n">
        <v>0</v>
      </c>
      <c r="AB14" s="0" t="n">
        <v>1</v>
      </c>
      <c r="AC14" s="0" t="n">
        <v>15</v>
      </c>
    </row>
    <row r="15" customFormat="false" ht="12.75" hidden="false" customHeight="false" outlineLevel="0" collapsed="false">
      <c r="A15" s="0" t="s">
        <v>252</v>
      </c>
      <c r="B15" s="0" t="n">
        <v>0</v>
      </c>
      <c r="C15" s="0" t="n">
        <v>1</v>
      </c>
      <c r="D15" s="0" t="n">
        <v>4</v>
      </c>
      <c r="E15" s="0" t="n">
        <v>17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1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1</v>
      </c>
      <c r="Q15" s="0" t="n">
        <v>0</v>
      </c>
      <c r="R15" s="0" t="n">
        <v>0</v>
      </c>
      <c r="S15" s="0" t="n">
        <v>1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25</v>
      </c>
    </row>
    <row r="16" customFormat="false" ht="12.75" hidden="false" customHeight="false" outlineLevel="0" collapsed="false">
      <c r="A16" s="0" t="s">
        <v>559</v>
      </c>
      <c r="B16" s="0" t="n">
        <v>0</v>
      </c>
      <c r="C16" s="0" t="n">
        <v>0</v>
      </c>
      <c r="D16" s="0" t="n">
        <v>0</v>
      </c>
      <c r="E16" s="0" t="n">
        <v>1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1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1</v>
      </c>
      <c r="S16" s="0" t="n">
        <v>0</v>
      </c>
      <c r="T16" s="0" t="n">
        <v>0</v>
      </c>
      <c r="U16" s="0" t="n">
        <v>0</v>
      </c>
      <c r="V16" s="0" t="n">
        <v>1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4</v>
      </c>
    </row>
    <row r="17" customFormat="false" ht="12.75" hidden="false" customHeight="false" outlineLevel="0" collapsed="false">
      <c r="A17" s="0" t="s">
        <v>560</v>
      </c>
      <c r="B17" s="0" t="n">
        <v>0</v>
      </c>
      <c r="C17" s="0" t="n">
        <v>0</v>
      </c>
      <c r="D17" s="0" t="n">
        <v>13</v>
      </c>
      <c r="E17" s="0" t="n">
        <v>12</v>
      </c>
      <c r="F17" s="0" t="n">
        <v>1</v>
      </c>
      <c r="G17" s="0" t="n">
        <v>0</v>
      </c>
      <c r="H17" s="0" t="n">
        <v>1</v>
      </c>
      <c r="I17" s="0" t="n">
        <v>10</v>
      </c>
      <c r="J17" s="0" t="n">
        <v>0</v>
      </c>
      <c r="K17" s="0" t="n">
        <v>3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1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1</v>
      </c>
      <c r="AA17" s="0" t="n">
        <v>0</v>
      </c>
      <c r="AB17" s="0" t="n">
        <v>0</v>
      </c>
      <c r="AC17" s="0" t="n">
        <v>42</v>
      </c>
    </row>
    <row r="18" customFormat="false" ht="12.75" hidden="false" customHeight="false" outlineLevel="0" collapsed="false">
      <c r="A18" s="0" t="s">
        <v>273</v>
      </c>
      <c r="B18" s="0" t="n">
        <v>0</v>
      </c>
      <c r="C18" s="0" t="n">
        <v>8</v>
      </c>
      <c r="D18" s="0" t="n">
        <v>3</v>
      </c>
      <c r="E18" s="0" t="n">
        <v>4</v>
      </c>
      <c r="F18" s="0" t="n">
        <v>0</v>
      </c>
      <c r="G18" s="0" t="n">
        <v>0</v>
      </c>
      <c r="H18" s="0" t="n">
        <v>25</v>
      </c>
      <c r="I18" s="0" t="n">
        <v>24</v>
      </c>
      <c r="J18" s="0" t="n">
        <v>1</v>
      </c>
      <c r="K18" s="0" t="n">
        <v>197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1</v>
      </c>
      <c r="Q18" s="0" t="n">
        <v>0</v>
      </c>
      <c r="R18" s="0" t="n">
        <v>0</v>
      </c>
      <c r="S18" s="0" t="n">
        <v>0</v>
      </c>
      <c r="T18" s="0" t="n">
        <v>6</v>
      </c>
      <c r="U18" s="0" t="n">
        <v>0</v>
      </c>
      <c r="V18" s="0" t="n">
        <v>0</v>
      </c>
      <c r="W18" s="0" t="n">
        <v>1</v>
      </c>
      <c r="X18" s="0" t="n">
        <v>2</v>
      </c>
      <c r="Y18" s="0" t="n">
        <v>3</v>
      </c>
      <c r="Z18" s="0" t="n">
        <v>0</v>
      </c>
      <c r="AA18" s="0" t="n">
        <v>0</v>
      </c>
      <c r="AB18" s="0" t="n">
        <v>0</v>
      </c>
      <c r="AC18" s="0" t="n">
        <v>275</v>
      </c>
    </row>
    <row r="19" customFormat="false" ht="12.75" hidden="false" customHeight="false" outlineLevel="0" collapsed="false">
      <c r="A19" s="0" t="s">
        <v>279</v>
      </c>
      <c r="B19" s="0" t="n">
        <v>0</v>
      </c>
      <c r="C19" s="0" t="n">
        <v>0</v>
      </c>
      <c r="D19" s="0" t="n">
        <v>1</v>
      </c>
      <c r="E19" s="0" t="n">
        <v>9</v>
      </c>
      <c r="F19" s="0" t="n">
        <v>0</v>
      </c>
      <c r="G19" s="0" t="n">
        <v>0</v>
      </c>
      <c r="H19" s="0" t="n">
        <v>0</v>
      </c>
      <c r="I19" s="0" t="n">
        <v>2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1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2</v>
      </c>
      <c r="Z19" s="0" t="n">
        <v>0</v>
      </c>
      <c r="AA19" s="0" t="n">
        <v>0</v>
      </c>
      <c r="AB19" s="0" t="n">
        <v>0</v>
      </c>
      <c r="AC19" s="0" t="n">
        <v>15</v>
      </c>
    </row>
    <row r="20" customFormat="false" ht="12.75" hidden="false" customHeight="false" outlineLevel="0" collapsed="false">
      <c r="A20" s="0" t="s">
        <v>282</v>
      </c>
      <c r="B20" s="0" t="n">
        <v>0</v>
      </c>
      <c r="C20" s="0" t="n">
        <v>0</v>
      </c>
      <c r="D20" s="0" t="n">
        <v>5</v>
      </c>
      <c r="E20" s="0" t="n">
        <v>9</v>
      </c>
      <c r="F20" s="0" t="n">
        <v>0</v>
      </c>
      <c r="G20" s="0" t="n">
        <v>0</v>
      </c>
      <c r="H20" s="0" t="n">
        <v>0</v>
      </c>
      <c r="I20" s="0" t="n">
        <v>4</v>
      </c>
      <c r="J20" s="0" t="n">
        <v>2</v>
      </c>
      <c r="K20" s="0" t="n">
        <v>6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1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1</v>
      </c>
      <c r="V20" s="0" t="n">
        <v>0</v>
      </c>
      <c r="W20" s="0" t="n">
        <v>0</v>
      </c>
      <c r="X20" s="0" t="n">
        <v>1</v>
      </c>
      <c r="Y20" s="0" t="n">
        <v>1</v>
      </c>
      <c r="Z20" s="0" t="n">
        <v>1</v>
      </c>
      <c r="AA20" s="0" t="n">
        <v>0</v>
      </c>
      <c r="AB20" s="0" t="n">
        <v>3</v>
      </c>
      <c r="AC20" s="0" t="n">
        <v>34</v>
      </c>
    </row>
    <row r="21" customFormat="false" ht="12.75" hidden="false" customHeight="false" outlineLevel="0" collapsed="false">
      <c r="A21" s="0" t="s">
        <v>285</v>
      </c>
      <c r="B21" s="0" t="n">
        <v>1</v>
      </c>
      <c r="C21" s="0" t="n">
        <v>1</v>
      </c>
      <c r="D21" s="0" t="n">
        <v>1</v>
      </c>
      <c r="E21" s="0" t="n">
        <v>11</v>
      </c>
      <c r="F21" s="0" t="n">
        <v>1</v>
      </c>
      <c r="G21" s="0" t="n">
        <v>0</v>
      </c>
      <c r="H21" s="0" t="n">
        <v>0</v>
      </c>
      <c r="I21" s="0" t="n">
        <v>1</v>
      </c>
      <c r="J21" s="0" t="n">
        <v>0</v>
      </c>
      <c r="K21" s="0" t="n">
        <v>6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1</v>
      </c>
      <c r="Q21" s="0" t="n">
        <v>0</v>
      </c>
      <c r="R21" s="0" t="n">
        <v>1</v>
      </c>
      <c r="S21" s="0" t="n">
        <v>0</v>
      </c>
      <c r="T21" s="0" t="n">
        <v>0</v>
      </c>
      <c r="U21" s="0" t="n">
        <v>0</v>
      </c>
      <c r="V21" s="0" t="n">
        <v>3</v>
      </c>
      <c r="W21" s="0" t="n">
        <v>0</v>
      </c>
      <c r="X21" s="0" t="n">
        <v>0</v>
      </c>
      <c r="Y21" s="0" t="n">
        <v>1</v>
      </c>
      <c r="Z21" s="0" t="n">
        <v>0</v>
      </c>
      <c r="AA21" s="0" t="n">
        <v>0</v>
      </c>
      <c r="AB21" s="0" t="n">
        <v>0</v>
      </c>
      <c r="AC21" s="0" t="n">
        <v>28</v>
      </c>
    </row>
    <row r="22" customFormat="false" ht="12.75" hidden="false" customHeight="false" outlineLevel="0" collapsed="false">
      <c r="A22" s="0" t="s">
        <v>288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16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1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3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20</v>
      </c>
    </row>
    <row r="23" customFormat="false" ht="12.75" hidden="false" customHeight="false" outlineLevel="0" collapsed="false">
      <c r="A23" s="0" t="s">
        <v>291</v>
      </c>
      <c r="B23" s="0" t="n">
        <v>0</v>
      </c>
      <c r="C23" s="0" t="n">
        <v>2</v>
      </c>
      <c r="D23" s="0" t="n">
        <v>17</v>
      </c>
      <c r="E23" s="0" t="n">
        <v>12</v>
      </c>
      <c r="F23" s="0" t="n">
        <v>4</v>
      </c>
      <c r="G23" s="0" t="n">
        <v>0</v>
      </c>
      <c r="H23" s="0" t="n">
        <v>0</v>
      </c>
      <c r="I23" s="0" t="n">
        <v>2</v>
      </c>
      <c r="J23" s="0" t="n">
        <v>0</v>
      </c>
      <c r="K23" s="0" t="n">
        <v>12</v>
      </c>
      <c r="L23" s="0" t="n">
        <v>0</v>
      </c>
      <c r="M23" s="0" t="n">
        <v>2</v>
      </c>
      <c r="N23" s="0" t="n">
        <v>0</v>
      </c>
      <c r="O23" s="0" t="n">
        <v>0</v>
      </c>
      <c r="P23" s="0" t="n">
        <v>18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3</v>
      </c>
      <c r="W23" s="0" t="n">
        <v>0</v>
      </c>
      <c r="X23" s="0" t="n">
        <v>1</v>
      </c>
      <c r="Y23" s="0" t="n">
        <v>1</v>
      </c>
      <c r="Z23" s="0" t="n">
        <v>0</v>
      </c>
      <c r="AA23" s="0" t="n">
        <v>0</v>
      </c>
      <c r="AB23" s="0" t="n">
        <v>0</v>
      </c>
      <c r="AC23" s="0" t="n">
        <v>74</v>
      </c>
    </row>
    <row r="24" customFormat="false" ht="12.75" hidden="false" customHeight="false" outlineLevel="0" collapsed="false">
      <c r="A24" s="0" t="s">
        <v>294</v>
      </c>
      <c r="B24" s="0" t="n">
        <v>0</v>
      </c>
      <c r="C24" s="0" t="n">
        <v>0</v>
      </c>
      <c r="D24" s="0" t="n">
        <v>7</v>
      </c>
      <c r="E24" s="0" t="n">
        <v>15</v>
      </c>
      <c r="F24" s="0" t="n">
        <v>1</v>
      </c>
      <c r="G24" s="0" t="n">
        <v>0</v>
      </c>
      <c r="H24" s="0" t="n">
        <v>0</v>
      </c>
      <c r="I24" s="0" t="n">
        <v>0</v>
      </c>
      <c r="J24" s="0" t="n">
        <v>1</v>
      </c>
      <c r="K24" s="0" t="n">
        <v>16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3</v>
      </c>
      <c r="Q24" s="0" t="n">
        <v>0</v>
      </c>
      <c r="R24" s="0" t="n">
        <v>2</v>
      </c>
      <c r="S24" s="0" t="n">
        <v>3</v>
      </c>
      <c r="T24" s="0" t="n">
        <v>1</v>
      </c>
      <c r="U24" s="0" t="n">
        <v>0</v>
      </c>
      <c r="V24" s="0" t="n">
        <v>6</v>
      </c>
      <c r="W24" s="0" t="n">
        <v>0</v>
      </c>
      <c r="X24" s="0" t="n">
        <v>3</v>
      </c>
      <c r="Y24" s="0" t="n">
        <v>2</v>
      </c>
      <c r="Z24" s="0" t="n">
        <v>0</v>
      </c>
      <c r="AA24" s="0" t="n">
        <v>0</v>
      </c>
      <c r="AB24" s="0" t="n">
        <v>1</v>
      </c>
      <c r="AC24" s="0" t="n">
        <v>61</v>
      </c>
    </row>
    <row r="25" customFormat="false" ht="12.75" hidden="false" customHeight="false" outlineLevel="0" collapsed="false">
      <c r="A25" s="0" t="s">
        <v>296</v>
      </c>
      <c r="B25" s="0" t="n">
        <v>0</v>
      </c>
      <c r="C25" s="0" t="n">
        <v>0</v>
      </c>
      <c r="D25" s="0" t="n">
        <v>0</v>
      </c>
      <c r="E25" s="0" t="n">
        <v>5</v>
      </c>
      <c r="F25" s="0" t="n">
        <v>1</v>
      </c>
      <c r="G25" s="0" t="n">
        <v>0</v>
      </c>
      <c r="H25" s="0" t="n">
        <v>0</v>
      </c>
      <c r="I25" s="0" t="n">
        <v>2</v>
      </c>
      <c r="J25" s="0" t="n">
        <v>0</v>
      </c>
      <c r="K25" s="0" t="n">
        <v>9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4</v>
      </c>
      <c r="Q25" s="0" t="n">
        <v>0</v>
      </c>
      <c r="R25" s="0" t="n">
        <v>0</v>
      </c>
      <c r="S25" s="0" t="n">
        <v>4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3</v>
      </c>
      <c r="Y25" s="0" t="n">
        <v>2</v>
      </c>
      <c r="Z25" s="0" t="n">
        <v>0</v>
      </c>
      <c r="AA25" s="0" t="n">
        <v>0</v>
      </c>
      <c r="AB25" s="0" t="n">
        <v>0</v>
      </c>
      <c r="AC25" s="0" t="n">
        <v>30</v>
      </c>
    </row>
    <row r="26" customFormat="false" ht="12.75" hidden="false" customHeight="false" outlineLevel="0" collapsed="false">
      <c r="A26" s="0" t="s">
        <v>306</v>
      </c>
      <c r="B26" s="0" t="n">
        <v>0</v>
      </c>
      <c r="C26" s="0" t="n">
        <v>0</v>
      </c>
      <c r="D26" s="0" t="n">
        <v>0</v>
      </c>
      <c r="E26" s="0" t="n">
        <v>6</v>
      </c>
      <c r="F26" s="0" t="n">
        <v>0</v>
      </c>
      <c r="G26" s="0" t="n">
        <v>0</v>
      </c>
      <c r="H26" s="0" t="n">
        <v>0</v>
      </c>
      <c r="I26" s="0" t="n">
        <v>8</v>
      </c>
      <c r="J26" s="0" t="n">
        <v>0</v>
      </c>
      <c r="K26" s="0" t="n">
        <v>12</v>
      </c>
      <c r="L26" s="0" t="n">
        <v>0</v>
      </c>
      <c r="M26" s="0" t="n">
        <v>1</v>
      </c>
      <c r="N26" s="0" t="n">
        <v>0</v>
      </c>
      <c r="O26" s="0" t="n">
        <v>0</v>
      </c>
      <c r="P26" s="0" t="n">
        <v>9</v>
      </c>
      <c r="Q26" s="0" t="n">
        <v>0</v>
      </c>
      <c r="R26" s="0" t="n">
        <v>5</v>
      </c>
      <c r="S26" s="0" t="n">
        <v>0</v>
      </c>
      <c r="T26" s="0" t="n">
        <v>0</v>
      </c>
      <c r="U26" s="0" t="n">
        <v>1</v>
      </c>
      <c r="V26" s="0" t="n">
        <v>4</v>
      </c>
      <c r="W26" s="0" t="n">
        <v>0</v>
      </c>
      <c r="X26" s="0" t="n">
        <v>2</v>
      </c>
      <c r="Y26" s="0" t="n">
        <v>1</v>
      </c>
      <c r="Z26" s="0" t="n">
        <v>1</v>
      </c>
      <c r="AA26" s="0" t="n">
        <v>0</v>
      </c>
      <c r="AB26" s="0" t="n">
        <v>2</v>
      </c>
      <c r="AC26" s="0" t="n">
        <v>52</v>
      </c>
    </row>
    <row r="27" customFormat="false" ht="12.75" hidden="false" customHeight="false" outlineLevel="0" collapsed="false">
      <c r="A27" s="0" t="s">
        <v>338</v>
      </c>
      <c r="B27" s="0" t="n">
        <v>0</v>
      </c>
      <c r="C27" s="0" t="n">
        <v>0</v>
      </c>
      <c r="D27" s="0" t="n">
        <v>2</v>
      </c>
      <c r="E27" s="0" t="n">
        <v>1</v>
      </c>
      <c r="F27" s="0" t="n">
        <v>0</v>
      </c>
      <c r="G27" s="0" t="n">
        <v>0</v>
      </c>
      <c r="H27" s="0" t="n">
        <v>0</v>
      </c>
      <c r="I27" s="0" t="n">
        <v>1</v>
      </c>
      <c r="J27" s="0" t="n">
        <v>1</v>
      </c>
      <c r="K27" s="0" t="n">
        <v>1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6</v>
      </c>
    </row>
    <row r="28" customFormat="false" ht="12.75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1</v>
      </c>
      <c r="E28" s="0" t="n">
        <v>3</v>
      </c>
      <c r="F28" s="0" t="n">
        <v>0</v>
      </c>
      <c r="G28" s="0" t="n">
        <v>0</v>
      </c>
      <c r="H28" s="0" t="n">
        <v>0</v>
      </c>
      <c r="I28" s="0" t="n">
        <v>3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1</v>
      </c>
      <c r="R28" s="0" t="n">
        <v>1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1</v>
      </c>
      <c r="Y28" s="0" t="n">
        <v>3</v>
      </c>
      <c r="Z28" s="0" t="n">
        <v>0</v>
      </c>
      <c r="AA28" s="0" t="n">
        <v>0</v>
      </c>
      <c r="AB28" s="0" t="n">
        <v>0</v>
      </c>
      <c r="AC28" s="0" t="n">
        <v>13</v>
      </c>
    </row>
    <row r="29" customFormat="false" ht="12.75" hidden="false" customHeight="false" outlineLevel="0" collapsed="false">
      <c r="A29" s="0" t="s">
        <v>370</v>
      </c>
      <c r="B29" s="0" t="n">
        <v>0</v>
      </c>
      <c r="C29" s="0" t="n">
        <v>0</v>
      </c>
      <c r="D29" s="0" t="n">
        <v>1</v>
      </c>
      <c r="E29" s="0" t="n">
        <v>13</v>
      </c>
      <c r="F29" s="0" t="n">
        <v>0</v>
      </c>
      <c r="G29" s="0" t="n">
        <v>0</v>
      </c>
      <c r="H29" s="0" t="n">
        <v>0</v>
      </c>
      <c r="I29" s="0" t="n">
        <v>14</v>
      </c>
      <c r="J29" s="0" t="n">
        <v>0</v>
      </c>
      <c r="K29" s="0" t="n">
        <v>4</v>
      </c>
      <c r="L29" s="0" t="n">
        <v>0</v>
      </c>
      <c r="M29" s="0" t="n">
        <v>0</v>
      </c>
      <c r="N29" s="0" t="n">
        <v>1</v>
      </c>
      <c r="O29" s="0" t="n">
        <v>0</v>
      </c>
      <c r="P29" s="0" t="n">
        <v>4</v>
      </c>
      <c r="Q29" s="0" t="n">
        <v>1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1</v>
      </c>
      <c r="W29" s="0" t="n">
        <v>1</v>
      </c>
      <c r="X29" s="0" t="n">
        <v>2</v>
      </c>
      <c r="Y29" s="0" t="n">
        <v>2</v>
      </c>
      <c r="Z29" s="0" t="n">
        <v>3</v>
      </c>
      <c r="AA29" s="0" t="n">
        <v>1</v>
      </c>
      <c r="AB29" s="0" t="n">
        <v>5</v>
      </c>
      <c r="AC29" s="0" t="n">
        <v>53</v>
      </c>
    </row>
    <row r="30" customFormat="false" ht="12.75" hidden="false" customHeight="false" outlineLevel="0" collapsed="false">
      <c r="A30" s="0" t="s">
        <v>372</v>
      </c>
      <c r="B30" s="0" t="n">
        <v>0</v>
      </c>
      <c r="C30" s="0" t="n">
        <v>0</v>
      </c>
      <c r="D30" s="0" t="n">
        <v>7</v>
      </c>
      <c r="E30" s="0" t="n">
        <v>9</v>
      </c>
      <c r="F30" s="0" t="n">
        <v>1</v>
      </c>
      <c r="G30" s="0" t="n">
        <v>0</v>
      </c>
      <c r="H30" s="0" t="n">
        <v>0</v>
      </c>
      <c r="I30" s="0" t="n">
        <v>10</v>
      </c>
      <c r="J30" s="0" t="n">
        <v>0</v>
      </c>
      <c r="K30" s="0" t="n">
        <v>12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3</v>
      </c>
      <c r="Q30" s="0" t="n">
        <v>1</v>
      </c>
      <c r="R30" s="0" t="n">
        <v>0</v>
      </c>
      <c r="S30" s="0" t="n">
        <v>1</v>
      </c>
      <c r="T30" s="0" t="n">
        <v>0</v>
      </c>
      <c r="U30" s="0" t="n">
        <v>0</v>
      </c>
      <c r="V30" s="0" t="n">
        <v>1</v>
      </c>
      <c r="W30" s="0" t="n">
        <v>0</v>
      </c>
      <c r="X30" s="0" t="n">
        <v>2</v>
      </c>
      <c r="Y30" s="0" t="n">
        <v>5</v>
      </c>
      <c r="Z30" s="0" t="n">
        <v>1</v>
      </c>
      <c r="AA30" s="0" t="n">
        <v>0</v>
      </c>
      <c r="AB30" s="0" t="n">
        <v>0</v>
      </c>
      <c r="AC30" s="0" t="n">
        <v>53</v>
      </c>
    </row>
    <row r="31" customFormat="false" ht="12.75" hidden="false" customHeight="false" outlineLevel="0" collapsed="false">
      <c r="A31" s="0" t="s">
        <v>380</v>
      </c>
      <c r="B31" s="0" t="n">
        <v>0</v>
      </c>
      <c r="C31" s="0" t="n">
        <v>0</v>
      </c>
      <c r="D31" s="0" t="n">
        <v>0</v>
      </c>
      <c r="E31" s="0" t="n">
        <v>5</v>
      </c>
      <c r="F31" s="0" t="n">
        <v>0</v>
      </c>
      <c r="G31" s="0" t="n">
        <v>0</v>
      </c>
      <c r="H31" s="0" t="n">
        <v>0</v>
      </c>
      <c r="I31" s="0" t="n">
        <v>4</v>
      </c>
      <c r="J31" s="0" t="n">
        <v>0</v>
      </c>
      <c r="K31" s="0" t="n">
        <v>3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1</v>
      </c>
      <c r="Y31" s="0" t="n">
        <v>2</v>
      </c>
      <c r="Z31" s="0" t="n">
        <v>0</v>
      </c>
      <c r="AA31" s="0" t="n">
        <v>0</v>
      </c>
      <c r="AB31" s="0" t="n">
        <v>0</v>
      </c>
      <c r="AC31" s="0" t="n">
        <v>15</v>
      </c>
    </row>
    <row r="32" customFormat="false" ht="12.75" hidden="false" customHeight="false" outlineLevel="0" collapsed="false">
      <c r="A32" s="0" t="s">
        <v>561</v>
      </c>
      <c r="B32" s="0" t="n">
        <v>0</v>
      </c>
      <c r="C32" s="0" t="n">
        <v>0</v>
      </c>
      <c r="D32" s="0" t="n">
        <v>6</v>
      </c>
      <c r="E32" s="0" t="n">
        <v>4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2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12</v>
      </c>
    </row>
    <row r="33" customFormat="false" ht="12.75" hidden="false" customHeight="false" outlineLevel="0" collapsed="false">
      <c r="A33" s="0" t="s">
        <v>562</v>
      </c>
      <c r="B33" s="0" t="n">
        <v>0</v>
      </c>
      <c r="C33" s="0" t="n">
        <v>0</v>
      </c>
      <c r="D33" s="0" t="n">
        <v>0</v>
      </c>
      <c r="E33" s="0" t="n">
        <v>2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4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26</v>
      </c>
      <c r="W33" s="0" t="n">
        <v>0</v>
      </c>
      <c r="X33" s="0" t="n">
        <v>18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50</v>
      </c>
    </row>
    <row r="34" customFormat="false" ht="12.75" hidden="false" customHeight="false" outlineLevel="0" collapsed="false">
      <c r="A34" s="0" t="s">
        <v>563</v>
      </c>
      <c r="B34" s="0" t="n">
        <v>0</v>
      </c>
      <c r="C34" s="0" t="n">
        <v>1</v>
      </c>
      <c r="D34" s="0" t="n">
        <v>4</v>
      </c>
      <c r="E34" s="0" t="n">
        <v>2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11</v>
      </c>
      <c r="L34" s="0" t="n">
        <v>0</v>
      </c>
      <c r="M34" s="0" t="n">
        <v>0</v>
      </c>
      <c r="N34" s="0" t="n">
        <v>3</v>
      </c>
      <c r="O34" s="0" t="n">
        <v>0</v>
      </c>
      <c r="P34" s="0" t="n">
        <v>4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9</v>
      </c>
      <c r="W34" s="0" t="n">
        <v>0</v>
      </c>
      <c r="X34" s="0" t="n">
        <v>4</v>
      </c>
      <c r="Y34" s="0" t="n">
        <v>4</v>
      </c>
      <c r="Z34" s="0" t="n">
        <v>0</v>
      </c>
      <c r="AA34" s="0" t="n">
        <v>0</v>
      </c>
      <c r="AB34" s="0" t="n">
        <v>0</v>
      </c>
      <c r="AC34" s="0" t="n">
        <v>42</v>
      </c>
    </row>
    <row r="35" customFormat="false" ht="12.75" hidden="false" customHeight="false" outlineLevel="0" collapsed="false">
      <c r="A35" s="0" t="s">
        <v>488</v>
      </c>
      <c r="B35" s="0" t="n">
        <v>0</v>
      </c>
      <c r="C35" s="0" t="n">
        <v>0</v>
      </c>
      <c r="D35" s="0" t="n">
        <v>5</v>
      </c>
      <c r="E35" s="0" t="n">
        <v>14</v>
      </c>
      <c r="F35" s="0" t="n">
        <v>5</v>
      </c>
      <c r="G35" s="0" t="n">
        <v>0</v>
      </c>
      <c r="H35" s="0" t="n">
        <v>0</v>
      </c>
      <c r="I35" s="0" t="n">
        <v>3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2</v>
      </c>
      <c r="O35" s="0" t="n">
        <v>0</v>
      </c>
      <c r="P35" s="0" t="n">
        <v>9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2</v>
      </c>
      <c r="W35" s="0" t="n">
        <v>3</v>
      </c>
      <c r="X35" s="0" t="n">
        <v>1</v>
      </c>
      <c r="Y35" s="0" t="n">
        <v>3</v>
      </c>
      <c r="Z35" s="0" t="n">
        <v>0</v>
      </c>
      <c r="AA35" s="0" t="n">
        <v>0</v>
      </c>
      <c r="AB35" s="0" t="n">
        <v>2</v>
      </c>
      <c r="AC35" s="0" t="n">
        <v>49</v>
      </c>
    </row>
    <row r="36" customFormat="false" ht="12.75" hidden="false" customHeight="false" outlineLevel="0" collapsed="false">
      <c r="A36" s="0" t="s">
        <v>492</v>
      </c>
      <c r="B36" s="0" t="n">
        <v>0</v>
      </c>
      <c r="C36" s="0" t="n">
        <v>0</v>
      </c>
      <c r="D36" s="0" t="n">
        <v>3</v>
      </c>
      <c r="E36" s="0" t="n">
        <v>7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3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1</v>
      </c>
      <c r="T36" s="0" t="n">
        <v>0</v>
      </c>
      <c r="U36" s="0" t="n">
        <v>0</v>
      </c>
      <c r="V36" s="0" t="n">
        <v>9</v>
      </c>
      <c r="W36" s="0" t="n">
        <v>0</v>
      </c>
      <c r="X36" s="0" t="n">
        <v>3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26</v>
      </c>
    </row>
    <row r="37" customFormat="false" ht="12.75" hidden="false" customHeight="false" outlineLevel="0" collapsed="false">
      <c r="A37" s="0" t="s">
        <v>564</v>
      </c>
      <c r="B37" s="0" t="n">
        <v>0</v>
      </c>
      <c r="C37" s="0" t="n">
        <v>3</v>
      </c>
      <c r="D37" s="0" t="n">
        <v>8</v>
      </c>
      <c r="E37" s="0" t="n">
        <v>41</v>
      </c>
      <c r="F37" s="0" t="n">
        <v>2</v>
      </c>
      <c r="G37" s="0" t="n">
        <v>1</v>
      </c>
      <c r="H37" s="0" t="n">
        <v>0</v>
      </c>
      <c r="I37" s="0" t="n">
        <v>3</v>
      </c>
      <c r="J37" s="0" t="n">
        <v>0</v>
      </c>
      <c r="K37" s="0" t="n">
        <v>81</v>
      </c>
      <c r="L37" s="0" t="n">
        <v>0</v>
      </c>
      <c r="M37" s="0" t="n">
        <v>0</v>
      </c>
      <c r="N37" s="0" t="n">
        <v>3</v>
      </c>
      <c r="O37" s="0" t="n">
        <v>0</v>
      </c>
      <c r="P37" s="0" t="n">
        <v>10</v>
      </c>
      <c r="Q37" s="0" t="n">
        <v>1</v>
      </c>
      <c r="R37" s="0" t="n">
        <v>1</v>
      </c>
      <c r="S37" s="0" t="n">
        <v>0</v>
      </c>
      <c r="T37" s="0" t="n">
        <v>0</v>
      </c>
      <c r="U37" s="0" t="n">
        <v>0</v>
      </c>
      <c r="V37" s="0" t="n">
        <v>43</v>
      </c>
      <c r="W37" s="0" t="n">
        <v>3</v>
      </c>
      <c r="X37" s="0" t="n">
        <v>41</v>
      </c>
      <c r="Y37" s="0" t="n">
        <v>21</v>
      </c>
      <c r="Z37" s="0" t="n">
        <v>0</v>
      </c>
      <c r="AA37" s="0" t="n">
        <v>0</v>
      </c>
      <c r="AB37" s="0" t="n">
        <v>0</v>
      </c>
      <c r="AC37" s="0" t="n">
        <v>262</v>
      </c>
    </row>
    <row r="38" customFormat="false" ht="12.75" hidden="false" customHeight="false" outlineLevel="0" collapsed="false">
      <c r="A38" s="0" t="s">
        <v>518</v>
      </c>
      <c r="B38" s="0" t="n">
        <v>0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1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5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6</v>
      </c>
    </row>
    <row r="39" customFormat="false" ht="12.75" hidden="false" customHeight="false" outlineLevel="0" collapsed="false">
      <c r="A39" s="0" t="s">
        <v>521</v>
      </c>
      <c r="B39" s="0" t="n">
        <v>0</v>
      </c>
      <c r="C39" s="0" t="n">
        <v>0</v>
      </c>
      <c r="D39" s="0" t="n">
        <v>0</v>
      </c>
      <c r="E39" s="0" t="n">
        <v>12</v>
      </c>
      <c r="F39" s="0" t="n">
        <v>0</v>
      </c>
      <c r="G39" s="0" t="n">
        <v>0</v>
      </c>
      <c r="H39" s="0" t="n">
        <v>0</v>
      </c>
      <c r="I39" s="0" t="n">
        <v>4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1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1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18</v>
      </c>
    </row>
    <row r="40" customFormat="false" ht="12.75" hidden="false" customHeight="false" outlineLevel="0" collapsed="false">
      <c r="A40" s="0" t="s">
        <v>527</v>
      </c>
      <c r="B40" s="0" t="n">
        <v>0</v>
      </c>
      <c r="C40" s="0" t="n">
        <v>2</v>
      </c>
      <c r="D40" s="0" t="n">
        <v>6</v>
      </c>
      <c r="E40" s="0" t="n">
        <v>11</v>
      </c>
      <c r="F40" s="0" t="n">
        <v>0</v>
      </c>
      <c r="G40" s="0" t="n">
        <v>0</v>
      </c>
      <c r="H40" s="0" t="n">
        <v>8</v>
      </c>
      <c r="I40" s="0" t="n">
        <v>8</v>
      </c>
      <c r="J40" s="0" t="n">
        <v>0</v>
      </c>
      <c r="K40" s="0" t="n">
        <v>18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1</v>
      </c>
      <c r="Q40" s="0" t="n">
        <v>0</v>
      </c>
      <c r="R40" s="0" t="n">
        <v>0</v>
      </c>
      <c r="S40" s="0" t="n">
        <v>7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6</v>
      </c>
      <c r="Y40" s="0" t="n">
        <v>1</v>
      </c>
      <c r="Z40" s="0" t="n">
        <v>0</v>
      </c>
      <c r="AA40" s="0" t="n">
        <v>0</v>
      </c>
      <c r="AB40" s="0" t="n">
        <v>8</v>
      </c>
      <c r="AC40" s="0" t="n">
        <v>76</v>
      </c>
    </row>
    <row r="41" customFormat="false" ht="12.75" hidden="false" customHeight="false" outlineLevel="0" collapsed="false">
      <c r="A41" s="0" t="s">
        <v>565</v>
      </c>
      <c r="B41" s="0" t="n">
        <v>0</v>
      </c>
      <c r="C41" s="0" t="n">
        <v>13</v>
      </c>
      <c r="D41" s="0" t="n">
        <v>40</v>
      </c>
      <c r="E41" s="0" t="n">
        <v>73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6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2</v>
      </c>
      <c r="Q41" s="0" t="n">
        <v>0</v>
      </c>
      <c r="R41" s="0" t="n">
        <v>0</v>
      </c>
      <c r="S41" s="0" t="n">
        <v>3</v>
      </c>
      <c r="T41" s="0" t="n">
        <v>0</v>
      </c>
      <c r="U41" s="0" t="n">
        <v>0</v>
      </c>
      <c r="V41" s="0" t="n">
        <v>5</v>
      </c>
      <c r="W41" s="0" t="n">
        <v>0</v>
      </c>
      <c r="X41" s="0" t="n">
        <v>5</v>
      </c>
      <c r="Y41" s="0" t="n">
        <v>2</v>
      </c>
      <c r="Z41" s="0" t="n">
        <v>0</v>
      </c>
      <c r="AA41" s="0" t="n">
        <v>0</v>
      </c>
      <c r="AB41" s="0" t="n">
        <v>0</v>
      </c>
      <c r="AC41" s="0" t="n">
        <v>149</v>
      </c>
    </row>
    <row r="42" customFormat="false" ht="12.75" hidden="false" customHeight="false" outlineLevel="0" collapsed="false">
      <c r="A42" s="0" t="s">
        <v>566</v>
      </c>
      <c r="B42" s="0" t="n">
        <v>0</v>
      </c>
      <c r="C42" s="0" t="n">
        <v>0</v>
      </c>
      <c r="D42" s="0" t="n">
        <v>3</v>
      </c>
      <c r="E42" s="0" t="n">
        <v>17</v>
      </c>
      <c r="F42" s="0" t="n">
        <v>0</v>
      </c>
      <c r="G42" s="0" t="n">
        <v>0</v>
      </c>
      <c r="H42" s="0" t="n">
        <v>4</v>
      </c>
      <c r="I42" s="0" t="n">
        <v>3</v>
      </c>
      <c r="J42" s="0" t="n">
        <v>0</v>
      </c>
      <c r="K42" s="0" t="n">
        <v>4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13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3</v>
      </c>
      <c r="Y42" s="0" t="n">
        <v>5</v>
      </c>
      <c r="Z42" s="0" t="n">
        <v>0</v>
      </c>
      <c r="AA42" s="0" t="n">
        <v>0</v>
      </c>
      <c r="AB42" s="0" t="n">
        <v>10</v>
      </c>
      <c r="AC42" s="0" t="n">
        <v>62</v>
      </c>
    </row>
    <row r="43" customFormat="false" ht="12.75" hidden="false" customHeight="false" outlineLevel="0" collapsed="false">
      <c r="A43" s="0" t="s">
        <v>552</v>
      </c>
      <c r="B43" s="0" t="n">
        <v>0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2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2</v>
      </c>
    </row>
    <row r="44" customFormat="false" ht="12.75" hidden="false" customHeight="false" outlineLevel="0" collapsed="false">
      <c r="A44" s="0" t="s">
        <v>567</v>
      </c>
      <c r="B44" s="0" t="n">
        <v>1</v>
      </c>
      <c r="C44" s="0" t="n">
        <v>43</v>
      </c>
      <c r="D44" s="0" t="n">
        <v>174</v>
      </c>
      <c r="E44" s="0" t="n">
        <v>433</v>
      </c>
      <c r="F44" s="0" t="n">
        <v>18</v>
      </c>
      <c r="G44" s="0" t="n">
        <v>1</v>
      </c>
      <c r="H44" s="0" t="n">
        <v>54</v>
      </c>
      <c r="I44" s="0" t="n">
        <v>151</v>
      </c>
      <c r="J44" s="0" t="n">
        <v>7</v>
      </c>
      <c r="K44" s="0" t="n">
        <v>581</v>
      </c>
      <c r="L44" s="0" t="n">
        <v>1</v>
      </c>
      <c r="M44" s="0" t="n">
        <v>3</v>
      </c>
      <c r="N44" s="0" t="n">
        <v>10</v>
      </c>
      <c r="O44" s="0" t="n">
        <v>2</v>
      </c>
      <c r="P44" s="0" t="n">
        <v>141</v>
      </c>
      <c r="Q44" s="0" t="n">
        <v>10</v>
      </c>
      <c r="R44" s="0" t="n">
        <v>23</v>
      </c>
      <c r="S44" s="0" t="n">
        <v>34</v>
      </c>
      <c r="T44" s="0" t="n">
        <v>14</v>
      </c>
      <c r="U44" s="0" t="n">
        <v>3</v>
      </c>
      <c r="V44" s="0" t="n">
        <v>122</v>
      </c>
      <c r="W44" s="0" t="n">
        <v>23</v>
      </c>
      <c r="X44" s="0" t="n">
        <v>131</v>
      </c>
      <c r="Y44" s="0" t="n">
        <v>85</v>
      </c>
      <c r="Z44" s="0" t="n">
        <v>33</v>
      </c>
      <c r="AA44" s="0" t="n">
        <v>1</v>
      </c>
      <c r="AB44" s="0" t="n">
        <v>44</v>
      </c>
      <c r="AC44" s="0" t="n">
        <v>2143</v>
      </c>
    </row>
    <row r="46" customFormat="false" ht="12.8" hidden="false" customHeight="false" outlineLevel="0" collapsed="false">
      <c r="A46" s="0" t="s">
        <v>2</v>
      </c>
      <c r="B46" s="0" t="s">
        <v>581</v>
      </c>
      <c r="C46" s="0" t="s">
        <v>582</v>
      </c>
      <c r="D46" s="0" t="s">
        <v>583</v>
      </c>
      <c r="E46" s="0" t="s">
        <v>584</v>
      </c>
      <c r="F46" s="0" t="s">
        <v>585</v>
      </c>
      <c r="G46" s="0" t="s">
        <v>586</v>
      </c>
      <c r="H46" s="0" t="s">
        <v>587</v>
      </c>
      <c r="I46" s="0" t="s">
        <v>588</v>
      </c>
      <c r="J46" s="0" t="s">
        <v>589</v>
      </c>
      <c r="K46" s="0" t="s">
        <v>590</v>
      </c>
      <c r="L46" s="0" t="s">
        <v>591</v>
      </c>
      <c r="M46" s="0" t="s">
        <v>592</v>
      </c>
      <c r="N46" s="0" t="s">
        <v>593</v>
      </c>
      <c r="O46" s="0" t="s">
        <v>594</v>
      </c>
      <c r="P46" s="0" t="s">
        <v>595</v>
      </c>
      <c r="Q46" s="0" t="s">
        <v>596</v>
      </c>
      <c r="R46" s="0" t="s">
        <v>597</v>
      </c>
      <c r="S46" s="0" t="s">
        <v>598</v>
      </c>
      <c r="T46" s="0" t="s">
        <v>599</v>
      </c>
      <c r="U46" s="0" t="s">
        <v>600</v>
      </c>
      <c r="V46" s="0" t="s">
        <v>601</v>
      </c>
      <c r="W46" s="0" t="s">
        <v>602</v>
      </c>
      <c r="X46" s="0" t="s">
        <v>603</v>
      </c>
      <c r="Y46" s="0" t="s">
        <v>604</v>
      </c>
      <c r="Z46" s="0" t="s">
        <v>605</v>
      </c>
      <c r="AA46" s="0" t="s">
        <v>606</v>
      </c>
      <c r="AB46" s="0" t="s">
        <v>607</v>
      </c>
      <c r="AC46" s="0" t="s">
        <v>567</v>
      </c>
    </row>
    <row r="47" customFormat="false" ht="12.8" hidden="false" customHeight="false" outlineLevel="0" collapsed="false">
      <c r="A47" s="0" t="s">
        <v>555</v>
      </c>
      <c r="B47" s="0" t="n">
        <f aca="false">B2*650</f>
        <v>0</v>
      </c>
      <c r="C47" s="0" t="n">
        <f aca="false">C2*656.68</f>
        <v>656.68</v>
      </c>
      <c r="D47" s="0" t="n">
        <f aca="false">D2*400</f>
        <v>2000</v>
      </c>
      <c r="E47" s="0" t="n">
        <f aca="false">E2*500</f>
        <v>4000</v>
      </c>
      <c r="F47" s="0" t="n">
        <f aca="false">F2*800</f>
        <v>0</v>
      </c>
      <c r="G47" s="0" t="n">
        <f aca="false">G2*2500</f>
        <v>0</v>
      </c>
      <c r="H47" s="0" t="n">
        <f aca="false">H2*400</f>
        <v>0</v>
      </c>
      <c r="I47" s="0" t="n">
        <f aca="false">I2*500</f>
        <v>1500</v>
      </c>
      <c r="J47" s="0" t="n">
        <f aca="false">J2*800</f>
        <v>0</v>
      </c>
      <c r="K47" s="0" t="n">
        <f aca="false">K2*800</f>
        <v>7200</v>
      </c>
      <c r="L47" s="0" t="n">
        <f aca="false">L2*309.73</f>
        <v>0</v>
      </c>
      <c r="M47" s="0" t="n">
        <f aca="false">M2*500</f>
        <v>0</v>
      </c>
      <c r="N47" s="0" t="n">
        <f aca="false">N2*300</f>
        <v>0</v>
      </c>
      <c r="O47" s="0" t="n">
        <f aca="false">O2*1862.63</f>
        <v>0</v>
      </c>
      <c r="P47" s="0" t="n">
        <f aca="false">P2*400</f>
        <v>1200</v>
      </c>
      <c r="Q47" s="0" t="n">
        <f aca="false">Q2*500</f>
        <v>0</v>
      </c>
      <c r="R47" s="0" t="n">
        <f aca="false">R2*600</f>
        <v>1200</v>
      </c>
      <c r="S47" s="0" t="n">
        <f aca="false">S2*1000</f>
        <v>7000</v>
      </c>
      <c r="T47" s="0" t="n">
        <f aca="false">T2*2102.18</f>
        <v>2102.18</v>
      </c>
      <c r="U47" s="0" t="n">
        <f aca="false">U2*400</f>
        <v>0</v>
      </c>
      <c r="V47" s="0" t="n">
        <f aca="false">V2*500</f>
        <v>1500</v>
      </c>
      <c r="W47" s="0" t="n">
        <f aca="false">W2*600</f>
        <v>0</v>
      </c>
      <c r="X47" s="0" t="n">
        <f aca="false">X2*400</f>
        <v>1200</v>
      </c>
      <c r="Y47" s="0" t="n">
        <f aca="false">Y2*500</f>
        <v>2000</v>
      </c>
      <c r="Z47" s="0" t="n">
        <f aca="false">Z2*600</f>
        <v>0</v>
      </c>
      <c r="AA47" s="0" t="n">
        <f aca="false">AA2*800</f>
        <v>0</v>
      </c>
      <c r="AB47" s="0" t="n">
        <f aca="false">AB2*500</f>
        <v>1500</v>
      </c>
      <c r="AC47" s="0" t="n">
        <f aca="false">SUM(B47:AB47)</f>
        <v>33058.86</v>
      </c>
    </row>
    <row r="48" customFormat="false" ht="12.8" hidden="false" customHeight="false" outlineLevel="0" collapsed="false">
      <c r="A48" s="0" t="s">
        <v>80</v>
      </c>
      <c r="B48" s="0" t="n">
        <f aca="false">B3*650</f>
        <v>0</v>
      </c>
      <c r="C48" s="0" t="n">
        <f aca="false">C3*656.68</f>
        <v>656.68</v>
      </c>
      <c r="D48" s="0" t="n">
        <f aca="false">D3*400</f>
        <v>0</v>
      </c>
      <c r="E48" s="0" t="n">
        <f aca="false">E3*500</f>
        <v>0</v>
      </c>
      <c r="F48" s="0" t="n">
        <f aca="false">F3*800</f>
        <v>0</v>
      </c>
      <c r="G48" s="0" t="n">
        <f aca="false">G3*2500</f>
        <v>0</v>
      </c>
      <c r="H48" s="0" t="n">
        <f aca="false">H3*400</f>
        <v>0</v>
      </c>
      <c r="I48" s="0" t="n">
        <f aca="false">I3*500</f>
        <v>0</v>
      </c>
      <c r="J48" s="0" t="n">
        <f aca="false">J3*800</f>
        <v>0</v>
      </c>
      <c r="K48" s="0" t="n">
        <f aca="false">K3*800</f>
        <v>7200</v>
      </c>
      <c r="L48" s="0" t="n">
        <f aca="false">L3*309.73</f>
        <v>309.73</v>
      </c>
      <c r="M48" s="0" t="n">
        <f aca="false">M3*500</f>
        <v>0</v>
      </c>
      <c r="N48" s="0" t="n">
        <f aca="false">N3*300</f>
        <v>0</v>
      </c>
      <c r="O48" s="0" t="n">
        <f aca="false">O3*1862.63</f>
        <v>0</v>
      </c>
      <c r="P48" s="0" t="n">
        <f aca="false">P3*400</f>
        <v>0</v>
      </c>
      <c r="Q48" s="0" t="n">
        <f aca="false">Q3*500</f>
        <v>500</v>
      </c>
      <c r="R48" s="0" t="n">
        <f aca="false">R3*600</f>
        <v>600</v>
      </c>
      <c r="S48" s="0" t="n">
        <f aca="false">S3*1000</f>
        <v>0</v>
      </c>
      <c r="T48" s="0" t="n">
        <f aca="false">T3*2102.18</f>
        <v>0</v>
      </c>
      <c r="U48" s="0" t="n">
        <f aca="false">U3*400</f>
        <v>0</v>
      </c>
      <c r="V48" s="0" t="n">
        <f aca="false">V3*500</f>
        <v>0</v>
      </c>
      <c r="W48" s="0" t="n">
        <f aca="false">W3*600</f>
        <v>0</v>
      </c>
      <c r="X48" s="0" t="n">
        <f aca="false">X3*400</f>
        <v>0</v>
      </c>
      <c r="Y48" s="0" t="n">
        <f aca="false">Y3*500</f>
        <v>0</v>
      </c>
      <c r="Z48" s="0" t="n">
        <f aca="false">Z3*600</f>
        <v>0</v>
      </c>
      <c r="AA48" s="0" t="n">
        <f aca="false">AA3*800</f>
        <v>0</v>
      </c>
      <c r="AB48" s="0" t="n">
        <f aca="false">AB3*500</f>
        <v>0</v>
      </c>
      <c r="AC48" s="0" t="n">
        <f aca="false">SUM(B48:AB48)</f>
        <v>9266.41</v>
      </c>
    </row>
    <row r="49" customFormat="false" ht="12.8" hidden="false" customHeight="false" outlineLevel="0" collapsed="false">
      <c r="A49" s="0" t="s">
        <v>84</v>
      </c>
      <c r="B49" s="0" t="n">
        <f aca="false">B4*650</f>
        <v>0</v>
      </c>
      <c r="C49" s="0" t="n">
        <f aca="false">C4*656.68</f>
        <v>0</v>
      </c>
      <c r="D49" s="0" t="n">
        <f aca="false">D4*400</f>
        <v>0</v>
      </c>
      <c r="E49" s="0" t="n">
        <f aca="false">E4*500</f>
        <v>0</v>
      </c>
      <c r="F49" s="0" t="n">
        <f aca="false">F4*800</f>
        <v>0</v>
      </c>
      <c r="G49" s="0" t="n">
        <f aca="false">G4*2500</f>
        <v>0</v>
      </c>
      <c r="H49" s="0" t="n">
        <f aca="false">H4*400</f>
        <v>800</v>
      </c>
      <c r="I49" s="0" t="n">
        <f aca="false">I4*500</f>
        <v>1000</v>
      </c>
      <c r="J49" s="0" t="n">
        <f aca="false">J4*800</f>
        <v>0</v>
      </c>
      <c r="K49" s="0" t="n">
        <f aca="false">K4*800</f>
        <v>2400</v>
      </c>
      <c r="L49" s="0" t="n">
        <f aca="false">L4*309.73</f>
        <v>0</v>
      </c>
      <c r="M49" s="0" t="n">
        <f aca="false">M4*500</f>
        <v>0</v>
      </c>
      <c r="N49" s="0" t="n">
        <f aca="false">N4*300</f>
        <v>0</v>
      </c>
      <c r="O49" s="0" t="n">
        <f aca="false">O4*1862.63</f>
        <v>0</v>
      </c>
      <c r="P49" s="0" t="n">
        <f aca="false">P4*400</f>
        <v>400</v>
      </c>
      <c r="Q49" s="0" t="n">
        <f aca="false">Q4*500</f>
        <v>0</v>
      </c>
      <c r="R49" s="0" t="n">
        <f aca="false">R4*600</f>
        <v>0</v>
      </c>
      <c r="S49" s="0" t="n">
        <f aca="false">S4*1000</f>
        <v>2000</v>
      </c>
      <c r="T49" s="0" t="n">
        <f aca="false">T4*2102.18</f>
        <v>0</v>
      </c>
      <c r="U49" s="0" t="n">
        <f aca="false">U4*400</f>
        <v>0</v>
      </c>
      <c r="V49" s="0" t="n">
        <f aca="false">V4*500</f>
        <v>1500</v>
      </c>
      <c r="W49" s="0" t="n">
        <f aca="false">W4*600</f>
        <v>0</v>
      </c>
      <c r="X49" s="0" t="n">
        <f aca="false">X4*400</f>
        <v>0</v>
      </c>
      <c r="Y49" s="0" t="n">
        <f aca="false">Y4*500</f>
        <v>500</v>
      </c>
      <c r="Z49" s="0" t="n">
        <f aca="false">Z4*600</f>
        <v>0</v>
      </c>
      <c r="AA49" s="0" t="n">
        <f aca="false">AA4*800</f>
        <v>0</v>
      </c>
      <c r="AB49" s="0" t="n">
        <f aca="false">AB4*500</f>
        <v>0</v>
      </c>
      <c r="AC49" s="0" t="n">
        <f aca="false">SUM(B49:AB49)</f>
        <v>8600</v>
      </c>
    </row>
    <row r="50" customFormat="false" ht="12.8" hidden="false" customHeight="false" outlineLevel="0" collapsed="false">
      <c r="A50" s="0" t="s">
        <v>96</v>
      </c>
      <c r="B50" s="0" t="n">
        <f aca="false">B5*650</f>
        <v>0</v>
      </c>
      <c r="C50" s="0" t="n">
        <f aca="false">C5*656.68</f>
        <v>0</v>
      </c>
      <c r="D50" s="0" t="n">
        <f aca="false">D5*400</f>
        <v>7600</v>
      </c>
      <c r="E50" s="0" t="n">
        <f aca="false">E5*500</f>
        <v>16500</v>
      </c>
      <c r="F50" s="0" t="n">
        <f aca="false">F5*800</f>
        <v>0</v>
      </c>
      <c r="G50" s="0" t="n">
        <f aca="false">G5*2500</f>
        <v>0</v>
      </c>
      <c r="H50" s="0" t="n">
        <f aca="false">H5*400</f>
        <v>0</v>
      </c>
      <c r="I50" s="0" t="n">
        <f aca="false">I5*500</f>
        <v>500</v>
      </c>
      <c r="J50" s="0" t="n">
        <f aca="false">J5*800</f>
        <v>0</v>
      </c>
      <c r="K50" s="0" t="n">
        <f aca="false">K5*800</f>
        <v>32800</v>
      </c>
      <c r="L50" s="0" t="n">
        <f aca="false">L5*309.73</f>
        <v>0</v>
      </c>
      <c r="M50" s="0" t="n">
        <f aca="false">M5*500</f>
        <v>0</v>
      </c>
      <c r="N50" s="0" t="n">
        <f aca="false">N5*300</f>
        <v>0</v>
      </c>
      <c r="O50" s="0" t="n">
        <f aca="false">O5*1862.63</f>
        <v>0</v>
      </c>
      <c r="P50" s="0" t="n">
        <f aca="false">P5*400</f>
        <v>4000</v>
      </c>
      <c r="Q50" s="0" t="n">
        <f aca="false">Q5*500</f>
        <v>500</v>
      </c>
      <c r="R50" s="0" t="n">
        <f aca="false">R5*600</f>
        <v>2400</v>
      </c>
      <c r="S50" s="0" t="n">
        <f aca="false">S5*1000</f>
        <v>0</v>
      </c>
      <c r="T50" s="0" t="n">
        <f aca="false">T5*2102.18</f>
        <v>0</v>
      </c>
      <c r="U50" s="0" t="n">
        <f aca="false">U5*400</f>
        <v>0</v>
      </c>
      <c r="V50" s="0" t="n">
        <f aca="false">V5*500</f>
        <v>0</v>
      </c>
      <c r="W50" s="0" t="n">
        <f aca="false">W5*600</f>
        <v>2400</v>
      </c>
      <c r="X50" s="0" t="n">
        <f aca="false">X5*400</f>
        <v>6000</v>
      </c>
      <c r="Y50" s="0" t="n">
        <f aca="false">Y5*500</f>
        <v>4000</v>
      </c>
      <c r="Z50" s="0" t="n">
        <f aca="false">Z5*600</f>
        <v>7200</v>
      </c>
      <c r="AA50" s="0" t="n">
        <f aca="false">AA5*800</f>
        <v>0</v>
      </c>
      <c r="AB50" s="0" t="n">
        <f aca="false">AB5*500</f>
        <v>500</v>
      </c>
      <c r="AC50" s="0" t="n">
        <f aca="false">SUM(B50:AB50)</f>
        <v>84400</v>
      </c>
    </row>
    <row r="51" customFormat="false" ht="12.8" hidden="false" customHeight="false" outlineLevel="0" collapsed="false">
      <c r="A51" s="0" t="s">
        <v>556</v>
      </c>
      <c r="B51" s="0" t="n">
        <f aca="false">B6*650</f>
        <v>0</v>
      </c>
      <c r="C51" s="0" t="n">
        <f aca="false">C6*656.68</f>
        <v>3283.4</v>
      </c>
      <c r="D51" s="0" t="n">
        <f aca="false">D6*400</f>
        <v>800</v>
      </c>
      <c r="E51" s="0" t="n">
        <f aca="false">E6*500</f>
        <v>18000</v>
      </c>
      <c r="F51" s="0" t="n">
        <f aca="false">F6*800</f>
        <v>0</v>
      </c>
      <c r="G51" s="0" t="n">
        <f aca="false">G6*2500</f>
        <v>0</v>
      </c>
      <c r="H51" s="0" t="n">
        <f aca="false">H6*400</f>
        <v>4000</v>
      </c>
      <c r="I51" s="0" t="n">
        <f aca="false">I6*500</f>
        <v>10000</v>
      </c>
      <c r="J51" s="0" t="n">
        <f aca="false">J6*800</f>
        <v>1600</v>
      </c>
      <c r="K51" s="0" t="n">
        <f aca="false">K6*800</f>
        <v>12800</v>
      </c>
      <c r="L51" s="0" t="n">
        <f aca="false">L6*309.73</f>
        <v>0</v>
      </c>
      <c r="M51" s="0" t="n">
        <f aca="false">M6*500</f>
        <v>0</v>
      </c>
      <c r="N51" s="0" t="n">
        <f aca="false">N6*300</f>
        <v>0</v>
      </c>
      <c r="O51" s="0" t="n">
        <f aca="false">O6*1862.63</f>
        <v>0</v>
      </c>
      <c r="P51" s="0" t="n">
        <f aca="false">P6*400</f>
        <v>800</v>
      </c>
      <c r="Q51" s="0" t="n">
        <f aca="false">Q6*500</f>
        <v>0</v>
      </c>
      <c r="R51" s="0" t="n">
        <f aca="false">R6*600</f>
        <v>1200</v>
      </c>
      <c r="S51" s="0" t="n">
        <f aca="false">S6*1000</f>
        <v>4000</v>
      </c>
      <c r="T51" s="0" t="n">
        <f aca="false">T6*2102.18</f>
        <v>8408.72</v>
      </c>
      <c r="U51" s="0" t="n">
        <f aca="false">U6*400</f>
        <v>0</v>
      </c>
      <c r="V51" s="0" t="n">
        <f aca="false">V6*500</f>
        <v>0</v>
      </c>
      <c r="W51" s="0" t="n">
        <f aca="false">W6*600</f>
        <v>0</v>
      </c>
      <c r="X51" s="0" t="n">
        <f aca="false">X6*400</f>
        <v>2800</v>
      </c>
      <c r="Y51" s="0" t="n">
        <f aca="false">Y6*500</f>
        <v>0</v>
      </c>
      <c r="Z51" s="0" t="n">
        <f aca="false">Z6*600</f>
        <v>0</v>
      </c>
      <c r="AA51" s="0" t="n">
        <f aca="false">AA6*800</f>
        <v>0</v>
      </c>
      <c r="AB51" s="0" t="n">
        <f aca="false">AB6*500</f>
        <v>500</v>
      </c>
      <c r="AC51" s="0" t="n">
        <f aca="false">SUM(B51:AB51)</f>
        <v>68192.12</v>
      </c>
    </row>
    <row r="52" customFormat="false" ht="12.8" hidden="false" customHeight="false" outlineLevel="0" collapsed="false">
      <c r="A52" s="0" t="s">
        <v>176</v>
      </c>
      <c r="B52" s="0" t="n">
        <f aca="false">B7*650</f>
        <v>0</v>
      </c>
      <c r="C52" s="0" t="n">
        <f aca="false">C7*656.68</f>
        <v>3283.4</v>
      </c>
      <c r="D52" s="0" t="n">
        <f aca="false">D7*400</f>
        <v>0</v>
      </c>
      <c r="E52" s="0" t="n">
        <f aca="false">E7*500</f>
        <v>2000</v>
      </c>
      <c r="F52" s="0" t="n">
        <f aca="false">F7*800</f>
        <v>0</v>
      </c>
      <c r="G52" s="0" t="n">
        <f aca="false">G7*2500</f>
        <v>0</v>
      </c>
      <c r="H52" s="0" t="n">
        <f aca="false">H7*400</f>
        <v>0</v>
      </c>
      <c r="I52" s="0" t="n">
        <f aca="false">I7*500</f>
        <v>0</v>
      </c>
      <c r="J52" s="0" t="n">
        <f aca="false">J7*800</f>
        <v>0</v>
      </c>
      <c r="K52" s="0" t="n">
        <f aca="false">K7*800</f>
        <v>6400</v>
      </c>
      <c r="L52" s="0" t="n">
        <f aca="false">L7*309.73</f>
        <v>0</v>
      </c>
      <c r="M52" s="0" t="n">
        <f aca="false">M7*500</f>
        <v>0</v>
      </c>
      <c r="N52" s="0" t="n">
        <f aca="false">N7*300</f>
        <v>0</v>
      </c>
      <c r="O52" s="0" t="n">
        <f aca="false">O7*1862.63</f>
        <v>0</v>
      </c>
      <c r="P52" s="0" t="n">
        <f aca="false">P7*400</f>
        <v>0</v>
      </c>
      <c r="Q52" s="0" t="n">
        <f aca="false">Q7*500</f>
        <v>0</v>
      </c>
      <c r="R52" s="0" t="n">
        <f aca="false">R7*600</f>
        <v>0</v>
      </c>
      <c r="S52" s="0" t="n">
        <f aca="false">S7*1000</f>
        <v>0</v>
      </c>
      <c r="T52" s="0" t="n">
        <f aca="false">T7*2102.18</f>
        <v>0</v>
      </c>
      <c r="U52" s="0" t="n">
        <f aca="false">U7*400</f>
        <v>0</v>
      </c>
      <c r="V52" s="0" t="n">
        <f aca="false">V7*500</f>
        <v>500</v>
      </c>
      <c r="W52" s="0" t="n">
        <f aca="false">W7*600</f>
        <v>0</v>
      </c>
      <c r="X52" s="0" t="n">
        <f aca="false">X7*400</f>
        <v>1200</v>
      </c>
      <c r="Y52" s="0" t="n">
        <f aca="false">Y7*500</f>
        <v>1500</v>
      </c>
      <c r="Z52" s="0" t="n">
        <f aca="false">Z7*600</f>
        <v>0</v>
      </c>
      <c r="AA52" s="0" t="n">
        <f aca="false">AA7*800</f>
        <v>0</v>
      </c>
      <c r="AB52" s="0" t="n">
        <f aca="false">AB7*500</f>
        <v>2500</v>
      </c>
      <c r="AC52" s="0" t="n">
        <f aca="false">SUM(B52:AB52)</f>
        <v>17383.4</v>
      </c>
    </row>
    <row r="53" customFormat="false" ht="12.8" hidden="false" customHeight="false" outlineLevel="0" collapsed="false">
      <c r="A53" s="0" t="s">
        <v>557</v>
      </c>
      <c r="B53" s="0" t="n">
        <f aca="false">B8*650</f>
        <v>0</v>
      </c>
      <c r="C53" s="0" t="n">
        <f aca="false">C8*656.68</f>
        <v>0</v>
      </c>
      <c r="D53" s="0" t="n">
        <f aca="false">D8*400</f>
        <v>0</v>
      </c>
      <c r="E53" s="0" t="n">
        <f aca="false">E8*500</f>
        <v>0</v>
      </c>
      <c r="F53" s="0" t="n">
        <f aca="false">F8*800</f>
        <v>0</v>
      </c>
      <c r="G53" s="0" t="n">
        <f aca="false">G8*2500</f>
        <v>0</v>
      </c>
      <c r="H53" s="0" t="n">
        <f aca="false">H8*400</f>
        <v>0</v>
      </c>
      <c r="I53" s="0" t="n">
        <f aca="false">I8*500</f>
        <v>1000</v>
      </c>
      <c r="J53" s="0" t="n">
        <f aca="false">J8*800</f>
        <v>0</v>
      </c>
      <c r="K53" s="0" t="n">
        <f aca="false">K8*800</f>
        <v>14400</v>
      </c>
      <c r="L53" s="0" t="n">
        <f aca="false">L8*309.73</f>
        <v>0</v>
      </c>
      <c r="M53" s="0" t="n">
        <f aca="false">M8*500</f>
        <v>0</v>
      </c>
      <c r="N53" s="0" t="n">
        <f aca="false">N8*300</f>
        <v>0</v>
      </c>
      <c r="O53" s="0" t="n">
        <f aca="false">O8*1862.63</f>
        <v>0</v>
      </c>
      <c r="P53" s="0" t="n">
        <f aca="false">P8*400</f>
        <v>0</v>
      </c>
      <c r="Q53" s="0" t="n">
        <f aca="false">Q8*500</f>
        <v>0</v>
      </c>
      <c r="R53" s="0" t="n">
        <f aca="false">R8*600</f>
        <v>0</v>
      </c>
      <c r="S53" s="0" t="n">
        <f aca="false">S8*1000</f>
        <v>0</v>
      </c>
      <c r="T53" s="0" t="n">
        <f aca="false">T8*2102.18</f>
        <v>0</v>
      </c>
      <c r="U53" s="0" t="n">
        <f aca="false">U8*400</f>
        <v>0</v>
      </c>
      <c r="V53" s="0" t="n">
        <f aca="false">V8*500</f>
        <v>0</v>
      </c>
      <c r="W53" s="0" t="n">
        <f aca="false">W8*600</f>
        <v>2400</v>
      </c>
      <c r="X53" s="0" t="n">
        <f aca="false">X8*400</f>
        <v>0</v>
      </c>
      <c r="Y53" s="0" t="n">
        <f aca="false">Y8*500</f>
        <v>0</v>
      </c>
      <c r="Z53" s="0" t="n">
        <f aca="false">Z8*600</f>
        <v>0</v>
      </c>
      <c r="AA53" s="0" t="n">
        <f aca="false">AA8*800</f>
        <v>0</v>
      </c>
      <c r="AB53" s="0" t="n">
        <f aca="false">AB8*500</f>
        <v>0</v>
      </c>
      <c r="AC53" s="0" t="n">
        <f aca="false">SUM(B53:AB53)</f>
        <v>17800</v>
      </c>
    </row>
    <row r="54" customFormat="false" ht="12.8" hidden="false" customHeight="false" outlineLevel="0" collapsed="false">
      <c r="A54" s="0" t="s">
        <v>558</v>
      </c>
      <c r="B54" s="0" t="n">
        <f aca="false">B9*650</f>
        <v>0</v>
      </c>
      <c r="C54" s="0" t="n">
        <f aca="false">C9*656.68</f>
        <v>0</v>
      </c>
      <c r="D54" s="0" t="n">
        <f aca="false">D9*400</f>
        <v>1200</v>
      </c>
      <c r="E54" s="0" t="n">
        <f aca="false">E9*500</f>
        <v>0</v>
      </c>
      <c r="F54" s="0" t="n">
        <f aca="false">F9*800</f>
        <v>0</v>
      </c>
      <c r="G54" s="0" t="n">
        <f aca="false">G9*2500</f>
        <v>0</v>
      </c>
      <c r="H54" s="0" t="n">
        <f aca="false">H9*400</f>
        <v>0</v>
      </c>
      <c r="I54" s="0" t="n">
        <f aca="false">I9*500</f>
        <v>0</v>
      </c>
      <c r="J54" s="0" t="n">
        <f aca="false">J9*800</f>
        <v>0</v>
      </c>
      <c r="K54" s="0" t="n">
        <f aca="false">K9*800</f>
        <v>4000</v>
      </c>
      <c r="L54" s="0" t="n">
        <f aca="false">L9*309.73</f>
        <v>0</v>
      </c>
      <c r="M54" s="0" t="n">
        <f aca="false">M9*500</f>
        <v>0</v>
      </c>
      <c r="N54" s="0" t="n">
        <f aca="false">N9*300</f>
        <v>0</v>
      </c>
      <c r="O54" s="0" t="n">
        <f aca="false">O9*1862.63</f>
        <v>0</v>
      </c>
      <c r="P54" s="0" t="n">
        <f aca="false">P9*400</f>
        <v>400</v>
      </c>
      <c r="Q54" s="0" t="n">
        <f aca="false">Q9*500</f>
        <v>500</v>
      </c>
      <c r="R54" s="0" t="n">
        <f aca="false">R9*600</f>
        <v>600</v>
      </c>
      <c r="S54" s="0" t="n">
        <f aca="false">S9*1000</f>
        <v>1000</v>
      </c>
      <c r="T54" s="0" t="n">
        <f aca="false">T9*2102.18</f>
        <v>4204.36</v>
      </c>
      <c r="U54" s="0" t="n">
        <f aca="false">U9*400</f>
        <v>0</v>
      </c>
      <c r="V54" s="0" t="n">
        <f aca="false">V9*500</f>
        <v>0</v>
      </c>
      <c r="W54" s="0" t="n">
        <f aca="false">W9*600</f>
        <v>0</v>
      </c>
      <c r="X54" s="0" t="n">
        <f aca="false">X9*400</f>
        <v>0</v>
      </c>
      <c r="Y54" s="0" t="n">
        <f aca="false">Y9*500</f>
        <v>0</v>
      </c>
      <c r="Z54" s="0" t="n">
        <f aca="false">Z9*600</f>
        <v>0</v>
      </c>
      <c r="AA54" s="0" t="n">
        <f aca="false">AA9*800</f>
        <v>0</v>
      </c>
      <c r="AB54" s="0" t="n">
        <f aca="false">AB9*500</f>
        <v>0</v>
      </c>
      <c r="AC54" s="0" t="n">
        <f aca="false">SUM(B54:AB54)</f>
        <v>11904.36</v>
      </c>
    </row>
    <row r="55" customFormat="false" ht="12.8" hidden="false" customHeight="false" outlineLevel="0" collapsed="false">
      <c r="A55" s="0" t="s">
        <v>235</v>
      </c>
      <c r="B55" s="0" t="n">
        <f aca="false">B10*650</f>
        <v>0</v>
      </c>
      <c r="C55" s="0" t="n">
        <f aca="false">C10*656.68</f>
        <v>0</v>
      </c>
      <c r="D55" s="0" t="n">
        <f aca="false">D10*400</f>
        <v>400</v>
      </c>
      <c r="E55" s="0" t="n">
        <f aca="false">E10*500</f>
        <v>500</v>
      </c>
      <c r="F55" s="0" t="n">
        <f aca="false">F10*800</f>
        <v>800</v>
      </c>
      <c r="G55" s="0" t="n">
        <f aca="false">G10*2500</f>
        <v>0</v>
      </c>
      <c r="H55" s="0" t="n">
        <f aca="false">H10*400</f>
        <v>0</v>
      </c>
      <c r="I55" s="0" t="n">
        <f aca="false">I10*500</f>
        <v>0</v>
      </c>
      <c r="J55" s="0" t="n">
        <f aca="false">J10*800</f>
        <v>0</v>
      </c>
      <c r="K55" s="0" t="n">
        <f aca="false">K10*800</f>
        <v>800</v>
      </c>
      <c r="L55" s="0" t="n">
        <f aca="false">L10*309.73</f>
        <v>0</v>
      </c>
      <c r="M55" s="0" t="n">
        <f aca="false">M10*500</f>
        <v>0</v>
      </c>
      <c r="N55" s="0" t="n">
        <f aca="false">N10*300</f>
        <v>0</v>
      </c>
      <c r="O55" s="0" t="n">
        <f aca="false">O10*1862.63</f>
        <v>0</v>
      </c>
      <c r="P55" s="0" t="n">
        <f aca="false">P10*400</f>
        <v>8000</v>
      </c>
      <c r="Q55" s="0" t="n">
        <f aca="false">Q10*500</f>
        <v>500</v>
      </c>
      <c r="R55" s="0" t="n">
        <f aca="false">R10*600</f>
        <v>600</v>
      </c>
      <c r="S55" s="0" t="n">
        <f aca="false">S10*1000</f>
        <v>0</v>
      </c>
      <c r="T55" s="0" t="n">
        <f aca="false">T10*2102.18</f>
        <v>0</v>
      </c>
      <c r="U55" s="0" t="n">
        <f aca="false">U10*400</f>
        <v>0</v>
      </c>
      <c r="V55" s="0" t="n">
        <f aca="false">V10*500</f>
        <v>0</v>
      </c>
      <c r="W55" s="0" t="n">
        <f aca="false">W10*600</f>
        <v>0</v>
      </c>
      <c r="X55" s="0" t="n">
        <f aca="false">X10*400</f>
        <v>0</v>
      </c>
      <c r="Y55" s="0" t="n">
        <f aca="false">Y10*500</f>
        <v>0</v>
      </c>
      <c r="Z55" s="0" t="n">
        <f aca="false">Z10*600</f>
        <v>0</v>
      </c>
      <c r="AA55" s="0" t="n">
        <f aca="false">AA10*800</f>
        <v>0</v>
      </c>
      <c r="AB55" s="0" t="n">
        <f aca="false">AB10*500</f>
        <v>0</v>
      </c>
      <c r="AC55" s="0" t="n">
        <f aca="false">SUM(B55:AB55)</f>
        <v>11600</v>
      </c>
    </row>
    <row r="56" customFormat="false" ht="12.8" hidden="false" customHeight="false" outlineLevel="0" collapsed="false">
      <c r="A56" s="0" t="s">
        <v>241</v>
      </c>
      <c r="B56" s="0" t="n">
        <f aca="false">B11*650</f>
        <v>0</v>
      </c>
      <c r="C56" s="0" t="n">
        <f aca="false">C11*656.68</f>
        <v>0</v>
      </c>
      <c r="D56" s="0" t="n">
        <f aca="false">D11*400</f>
        <v>400</v>
      </c>
      <c r="E56" s="0" t="n">
        <f aca="false">E11*500</f>
        <v>8000</v>
      </c>
      <c r="F56" s="0" t="n">
        <f aca="false">F11*800</f>
        <v>0</v>
      </c>
      <c r="G56" s="0" t="n">
        <f aca="false">G11*2500</f>
        <v>0</v>
      </c>
      <c r="H56" s="0" t="n">
        <f aca="false">H11*400</f>
        <v>1600</v>
      </c>
      <c r="I56" s="0" t="n">
        <f aca="false">I11*500</f>
        <v>2500</v>
      </c>
      <c r="J56" s="0" t="n">
        <f aca="false">J11*800</f>
        <v>0</v>
      </c>
      <c r="K56" s="0" t="n">
        <f aca="false">K11*800</f>
        <v>21600</v>
      </c>
      <c r="L56" s="0" t="n">
        <f aca="false">L11*309.73</f>
        <v>0</v>
      </c>
      <c r="M56" s="0" t="n">
        <f aca="false">M11*500</f>
        <v>0</v>
      </c>
      <c r="N56" s="0" t="n">
        <f aca="false">N11*300</f>
        <v>0</v>
      </c>
      <c r="O56" s="0" t="n">
        <f aca="false">O11*1862.63</f>
        <v>0</v>
      </c>
      <c r="P56" s="0" t="n">
        <f aca="false">P11*400</f>
        <v>400</v>
      </c>
      <c r="Q56" s="0" t="n">
        <f aca="false">Q11*500</f>
        <v>0</v>
      </c>
      <c r="R56" s="0" t="n">
        <f aca="false">R11*600</f>
        <v>0</v>
      </c>
      <c r="S56" s="0" t="n">
        <f aca="false">S11*1000</f>
        <v>0</v>
      </c>
      <c r="T56" s="0" t="n">
        <f aca="false">T11*2102.18</f>
        <v>0</v>
      </c>
      <c r="U56" s="0" t="n">
        <f aca="false">U11*400</f>
        <v>0</v>
      </c>
      <c r="V56" s="0" t="n">
        <f aca="false">V11*500</f>
        <v>0</v>
      </c>
      <c r="W56" s="0" t="n">
        <f aca="false">W11*600</f>
        <v>1800</v>
      </c>
      <c r="X56" s="0" t="n">
        <f aca="false">X11*400</f>
        <v>0</v>
      </c>
      <c r="Y56" s="0" t="n">
        <f aca="false">Y11*500</f>
        <v>3000</v>
      </c>
      <c r="Z56" s="0" t="n">
        <f aca="false">Z11*600</f>
        <v>7200</v>
      </c>
      <c r="AA56" s="0" t="n">
        <f aca="false">AA11*800</f>
        <v>0</v>
      </c>
      <c r="AB56" s="0" t="n">
        <f aca="false">AB11*500</f>
        <v>0</v>
      </c>
      <c r="AC56" s="0" t="n">
        <f aca="false">SUM(B56:AB56)</f>
        <v>46500</v>
      </c>
    </row>
    <row r="57" customFormat="false" ht="12.8" hidden="false" customHeight="false" outlineLevel="0" collapsed="false">
      <c r="A57" s="0" t="s">
        <v>245</v>
      </c>
      <c r="B57" s="0" t="n">
        <f aca="false">B12*650</f>
        <v>0</v>
      </c>
      <c r="C57" s="0" t="n">
        <f aca="false">C12*656.68</f>
        <v>0</v>
      </c>
      <c r="D57" s="0" t="n">
        <f aca="false">D12*400</f>
        <v>2400</v>
      </c>
      <c r="E57" s="0" t="n">
        <f aca="false">E12*500</f>
        <v>6000</v>
      </c>
      <c r="F57" s="0" t="n">
        <f aca="false">F12*800</f>
        <v>800</v>
      </c>
      <c r="G57" s="0" t="n">
        <f aca="false">G12*2500</f>
        <v>0</v>
      </c>
      <c r="H57" s="0" t="n">
        <f aca="false">H12*400</f>
        <v>0</v>
      </c>
      <c r="I57" s="0" t="n">
        <f aca="false">I12*500</f>
        <v>3500</v>
      </c>
      <c r="J57" s="0" t="n">
        <f aca="false">J12*800</f>
        <v>0</v>
      </c>
      <c r="K57" s="0" t="n">
        <f aca="false">K12*800</f>
        <v>12000</v>
      </c>
      <c r="L57" s="0" t="n">
        <f aca="false">L12*309.73</f>
        <v>0</v>
      </c>
      <c r="M57" s="0" t="n">
        <f aca="false">M12*500</f>
        <v>0</v>
      </c>
      <c r="N57" s="0" t="n">
        <f aca="false">N12*300</f>
        <v>300</v>
      </c>
      <c r="O57" s="0" t="n">
        <f aca="false">O12*1862.63</f>
        <v>0</v>
      </c>
      <c r="P57" s="0" t="n">
        <f aca="false">P12*400</f>
        <v>4400</v>
      </c>
      <c r="Q57" s="0" t="n">
        <f aca="false">Q12*500</f>
        <v>1000</v>
      </c>
      <c r="R57" s="0" t="n">
        <f aca="false">R12*600</f>
        <v>600</v>
      </c>
      <c r="S57" s="0" t="n">
        <f aca="false">S12*1000</f>
        <v>0</v>
      </c>
      <c r="T57" s="0" t="n">
        <f aca="false">T12*2102.18</f>
        <v>0</v>
      </c>
      <c r="U57" s="0" t="n">
        <f aca="false">U12*400</f>
        <v>0</v>
      </c>
      <c r="V57" s="0" t="n">
        <f aca="false">V12*500</f>
        <v>1000</v>
      </c>
      <c r="W57" s="0" t="n">
        <f aca="false">W12*600</f>
        <v>600</v>
      </c>
      <c r="X57" s="0" t="n">
        <f aca="false">X12*400</f>
        <v>800</v>
      </c>
      <c r="Y57" s="0" t="n">
        <f aca="false">Y12*500</f>
        <v>500</v>
      </c>
      <c r="Z57" s="0" t="n">
        <f aca="false">Z12*600</f>
        <v>1200</v>
      </c>
      <c r="AA57" s="0" t="n">
        <f aca="false">AA12*800</f>
        <v>0</v>
      </c>
      <c r="AB57" s="0" t="n">
        <f aca="false">AB12*500</f>
        <v>1000</v>
      </c>
      <c r="AC57" s="0" t="n">
        <f aca="false">SUM(B57:AB57)</f>
        <v>36100</v>
      </c>
    </row>
    <row r="58" customFormat="false" ht="12.8" hidden="false" customHeight="false" outlineLevel="0" collapsed="false">
      <c r="A58" s="0" t="s">
        <v>247</v>
      </c>
      <c r="B58" s="0" t="n">
        <f aca="false">B13*650</f>
        <v>0</v>
      </c>
      <c r="C58" s="0" t="n">
        <f aca="false">C13*656.68</f>
        <v>0</v>
      </c>
      <c r="D58" s="0" t="n">
        <f aca="false">D13*400</f>
        <v>0</v>
      </c>
      <c r="E58" s="0" t="n">
        <f aca="false">E13*500</f>
        <v>500</v>
      </c>
      <c r="F58" s="0" t="n">
        <f aca="false">F13*800</f>
        <v>0</v>
      </c>
      <c r="G58" s="0" t="n">
        <f aca="false">G13*2500</f>
        <v>0</v>
      </c>
      <c r="H58" s="0" t="n">
        <f aca="false">H13*400</f>
        <v>0</v>
      </c>
      <c r="I58" s="0" t="n">
        <f aca="false">I13*500</f>
        <v>0</v>
      </c>
      <c r="J58" s="0" t="n">
        <f aca="false">J13*800</f>
        <v>0</v>
      </c>
      <c r="K58" s="0" t="n">
        <f aca="false">K13*800</f>
        <v>0</v>
      </c>
      <c r="L58" s="0" t="n">
        <f aca="false">L13*309.73</f>
        <v>0</v>
      </c>
      <c r="M58" s="0" t="n">
        <f aca="false">M13*500</f>
        <v>0</v>
      </c>
      <c r="N58" s="0" t="n">
        <f aca="false">N13*300</f>
        <v>0</v>
      </c>
      <c r="O58" s="0" t="n">
        <f aca="false">O13*1862.63</f>
        <v>0</v>
      </c>
      <c r="P58" s="0" t="n">
        <f aca="false">P13*400</f>
        <v>0</v>
      </c>
      <c r="Q58" s="0" t="n">
        <f aca="false">Q13*500</f>
        <v>0</v>
      </c>
      <c r="R58" s="0" t="n">
        <f aca="false">R13*600</f>
        <v>0</v>
      </c>
      <c r="S58" s="0" t="n">
        <f aca="false">S13*1000</f>
        <v>0</v>
      </c>
      <c r="T58" s="0" t="n">
        <f aca="false">T13*2102.18</f>
        <v>0</v>
      </c>
      <c r="U58" s="0" t="n">
        <f aca="false">U13*400</f>
        <v>0</v>
      </c>
      <c r="V58" s="0" t="n">
        <f aca="false">V13*500</f>
        <v>0</v>
      </c>
      <c r="W58" s="0" t="n">
        <f aca="false">W13*600</f>
        <v>0</v>
      </c>
      <c r="X58" s="0" t="n">
        <f aca="false">X13*400</f>
        <v>0</v>
      </c>
      <c r="Y58" s="0" t="n">
        <f aca="false">Y13*500</f>
        <v>0</v>
      </c>
      <c r="Z58" s="0" t="n">
        <f aca="false">Z13*600</f>
        <v>0</v>
      </c>
      <c r="AA58" s="0" t="n">
        <f aca="false">AA13*800</f>
        <v>0</v>
      </c>
      <c r="AB58" s="0" t="n">
        <f aca="false">AB13*500</f>
        <v>0</v>
      </c>
      <c r="AC58" s="0" t="n">
        <f aca="false">SUM(B58:AB58)</f>
        <v>500</v>
      </c>
    </row>
    <row r="59" customFormat="false" ht="12.8" hidden="false" customHeight="false" outlineLevel="0" collapsed="false">
      <c r="A59" s="0" t="s">
        <v>249</v>
      </c>
      <c r="B59" s="0" t="n">
        <f aca="false">B14*650</f>
        <v>0</v>
      </c>
      <c r="C59" s="0" t="n">
        <f aca="false">C14*656.68</f>
        <v>0</v>
      </c>
      <c r="D59" s="0" t="n">
        <f aca="false">D14*400</f>
        <v>0</v>
      </c>
      <c r="E59" s="0" t="n">
        <f aca="false">E14*500</f>
        <v>3500</v>
      </c>
      <c r="F59" s="0" t="n">
        <f aca="false">F14*800</f>
        <v>0</v>
      </c>
      <c r="G59" s="0" t="n">
        <f aca="false">G14*2500</f>
        <v>0</v>
      </c>
      <c r="H59" s="0" t="n">
        <f aca="false">H14*400</f>
        <v>0</v>
      </c>
      <c r="I59" s="0" t="n">
        <f aca="false">I14*500</f>
        <v>2500</v>
      </c>
      <c r="J59" s="0" t="n">
        <f aca="false">J14*800</f>
        <v>0</v>
      </c>
      <c r="K59" s="0" t="n">
        <f aca="false">K14*800</f>
        <v>0</v>
      </c>
      <c r="L59" s="0" t="n">
        <f aca="false">L14*309.73</f>
        <v>0</v>
      </c>
      <c r="M59" s="0" t="n">
        <f aca="false">M14*500</f>
        <v>0</v>
      </c>
      <c r="N59" s="0" t="n">
        <f aca="false">N14*300</f>
        <v>0</v>
      </c>
      <c r="O59" s="0" t="n">
        <f aca="false">O14*1862.63</f>
        <v>0</v>
      </c>
      <c r="P59" s="0" t="n">
        <f aca="false">P14*400</f>
        <v>0</v>
      </c>
      <c r="Q59" s="0" t="n">
        <f aca="false">Q14*500</f>
        <v>0</v>
      </c>
      <c r="R59" s="0" t="n">
        <f aca="false">R14*600</f>
        <v>0</v>
      </c>
      <c r="S59" s="0" t="n">
        <f aca="false">S14*1000</f>
        <v>0</v>
      </c>
      <c r="T59" s="0" t="n">
        <f aca="false">T14*2102.18</f>
        <v>0</v>
      </c>
      <c r="U59" s="0" t="n">
        <f aca="false">U14*400</f>
        <v>0</v>
      </c>
      <c r="V59" s="0" t="n">
        <f aca="false">V14*500</f>
        <v>0</v>
      </c>
      <c r="W59" s="0" t="n">
        <f aca="false">W14*600</f>
        <v>0</v>
      </c>
      <c r="X59" s="0" t="n">
        <f aca="false">X14*400</f>
        <v>400</v>
      </c>
      <c r="Y59" s="0" t="n">
        <f aca="false">Y14*500</f>
        <v>500</v>
      </c>
      <c r="Z59" s="0" t="n">
        <f aca="false">Z14*600</f>
        <v>0</v>
      </c>
      <c r="AA59" s="0" t="n">
        <f aca="false">AA14*800</f>
        <v>0</v>
      </c>
      <c r="AB59" s="0" t="n">
        <f aca="false">AB14*500</f>
        <v>500</v>
      </c>
      <c r="AC59" s="0" t="n">
        <f aca="false">SUM(B59:AB59)</f>
        <v>7400</v>
      </c>
    </row>
    <row r="60" customFormat="false" ht="12.8" hidden="false" customHeight="false" outlineLevel="0" collapsed="false">
      <c r="A60" s="0" t="s">
        <v>252</v>
      </c>
      <c r="B60" s="0" t="n">
        <f aca="false">B15*650</f>
        <v>0</v>
      </c>
      <c r="C60" s="0" t="n">
        <f aca="false">C15*656.68</f>
        <v>656.68</v>
      </c>
      <c r="D60" s="0" t="n">
        <f aca="false">D15*400</f>
        <v>1600</v>
      </c>
      <c r="E60" s="0" t="n">
        <f aca="false">E15*500</f>
        <v>8500</v>
      </c>
      <c r="F60" s="0" t="n">
        <f aca="false">F15*800</f>
        <v>0</v>
      </c>
      <c r="G60" s="0" t="n">
        <f aca="false">G15*2500</f>
        <v>0</v>
      </c>
      <c r="H60" s="0" t="n">
        <f aca="false">H15*400</f>
        <v>0</v>
      </c>
      <c r="I60" s="0" t="n">
        <f aca="false">I15*500</f>
        <v>0</v>
      </c>
      <c r="J60" s="0" t="n">
        <f aca="false">J15*800</f>
        <v>0</v>
      </c>
      <c r="K60" s="0" t="n">
        <f aca="false">K15*800</f>
        <v>800</v>
      </c>
      <c r="L60" s="0" t="n">
        <f aca="false">L15*309.73</f>
        <v>0</v>
      </c>
      <c r="M60" s="0" t="n">
        <f aca="false">M15*500</f>
        <v>0</v>
      </c>
      <c r="N60" s="0" t="n">
        <f aca="false">N15*300</f>
        <v>0</v>
      </c>
      <c r="O60" s="0" t="n">
        <f aca="false">O15*1862.63</f>
        <v>0</v>
      </c>
      <c r="P60" s="0" t="n">
        <f aca="false">P15*400</f>
        <v>400</v>
      </c>
      <c r="Q60" s="0" t="n">
        <f aca="false">Q15*500</f>
        <v>0</v>
      </c>
      <c r="R60" s="0" t="n">
        <f aca="false">R15*600</f>
        <v>0</v>
      </c>
      <c r="S60" s="0" t="n">
        <f aca="false">S15*1000</f>
        <v>1000</v>
      </c>
      <c r="T60" s="0" t="n">
        <f aca="false">T15*2102.18</f>
        <v>0</v>
      </c>
      <c r="U60" s="0" t="n">
        <f aca="false">U15*400</f>
        <v>0</v>
      </c>
      <c r="V60" s="0" t="n">
        <f aca="false">V15*500</f>
        <v>0</v>
      </c>
      <c r="W60" s="0" t="n">
        <f aca="false">W15*600</f>
        <v>0</v>
      </c>
      <c r="X60" s="0" t="n">
        <f aca="false">X15*400</f>
        <v>0</v>
      </c>
      <c r="Y60" s="0" t="n">
        <f aca="false">Y15*500</f>
        <v>0</v>
      </c>
      <c r="Z60" s="0" t="n">
        <f aca="false">Z15*600</f>
        <v>0</v>
      </c>
      <c r="AA60" s="0" t="n">
        <f aca="false">AA15*800</f>
        <v>0</v>
      </c>
      <c r="AB60" s="0" t="n">
        <f aca="false">AB15*500</f>
        <v>0</v>
      </c>
      <c r="AC60" s="0" t="n">
        <f aca="false">SUM(B60:AB60)</f>
        <v>12956.68</v>
      </c>
    </row>
    <row r="61" customFormat="false" ht="12.8" hidden="false" customHeight="false" outlineLevel="0" collapsed="false">
      <c r="A61" s="0" t="s">
        <v>559</v>
      </c>
      <c r="B61" s="0" t="n">
        <f aca="false">B16*650</f>
        <v>0</v>
      </c>
      <c r="C61" s="0" t="n">
        <f aca="false">C16*656.68</f>
        <v>0</v>
      </c>
      <c r="D61" s="0" t="n">
        <f aca="false">D16*400</f>
        <v>0</v>
      </c>
      <c r="E61" s="0" t="n">
        <f aca="false">E16*500</f>
        <v>500</v>
      </c>
      <c r="F61" s="0" t="n">
        <f aca="false">F16*800</f>
        <v>0</v>
      </c>
      <c r="G61" s="0" t="n">
        <f aca="false">G16*2500</f>
        <v>0</v>
      </c>
      <c r="H61" s="0" t="n">
        <f aca="false">H16*400</f>
        <v>0</v>
      </c>
      <c r="I61" s="0" t="n">
        <f aca="false">I16*500</f>
        <v>0</v>
      </c>
      <c r="J61" s="0" t="n">
        <f aca="false">J16*800</f>
        <v>0</v>
      </c>
      <c r="K61" s="0" t="n">
        <f aca="false">K16*800</f>
        <v>800</v>
      </c>
      <c r="L61" s="0" t="n">
        <f aca="false">L16*309.73</f>
        <v>0</v>
      </c>
      <c r="M61" s="0" t="n">
        <f aca="false">M16*500</f>
        <v>0</v>
      </c>
      <c r="N61" s="0" t="n">
        <f aca="false">N16*300</f>
        <v>0</v>
      </c>
      <c r="O61" s="0" t="n">
        <f aca="false">O16*1862.63</f>
        <v>0</v>
      </c>
      <c r="P61" s="0" t="n">
        <f aca="false">P16*400</f>
        <v>0</v>
      </c>
      <c r="Q61" s="0" t="n">
        <f aca="false">Q16*500</f>
        <v>0</v>
      </c>
      <c r="R61" s="0" t="n">
        <f aca="false">R16*600</f>
        <v>600</v>
      </c>
      <c r="S61" s="0" t="n">
        <f aca="false">S16*1000</f>
        <v>0</v>
      </c>
      <c r="T61" s="0" t="n">
        <f aca="false">T16*2102.18</f>
        <v>0</v>
      </c>
      <c r="U61" s="0" t="n">
        <f aca="false">U16*400</f>
        <v>0</v>
      </c>
      <c r="V61" s="0" t="n">
        <f aca="false">V16*500</f>
        <v>500</v>
      </c>
      <c r="W61" s="0" t="n">
        <f aca="false">W16*600</f>
        <v>0</v>
      </c>
      <c r="X61" s="0" t="n">
        <f aca="false">X16*400</f>
        <v>0</v>
      </c>
      <c r="Y61" s="0" t="n">
        <f aca="false">Y16*500</f>
        <v>0</v>
      </c>
      <c r="Z61" s="0" t="n">
        <f aca="false">Z16*600</f>
        <v>0</v>
      </c>
      <c r="AA61" s="0" t="n">
        <f aca="false">AA16*800</f>
        <v>0</v>
      </c>
      <c r="AB61" s="0" t="n">
        <f aca="false">AB16*500</f>
        <v>0</v>
      </c>
      <c r="AC61" s="0" t="n">
        <f aca="false">SUM(B61:AB61)</f>
        <v>2400</v>
      </c>
    </row>
    <row r="62" customFormat="false" ht="12.8" hidden="false" customHeight="false" outlineLevel="0" collapsed="false">
      <c r="A62" s="0" t="s">
        <v>560</v>
      </c>
      <c r="B62" s="0" t="n">
        <f aca="false">B17*650</f>
        <v>0</v>
      </c>
      <c r="C62" s="0" t="n">
        <f aca="false">C17*656.68</f>
        <v>0</v>
      </c>
      <c r="D62" s="0" t="n">
        <f aca="false">D17*400</f>
        <v>5200</v>
      </c>
      <c r="E62" s="0" t="n">
        <f aca="false">E17*500</f>
        <v>6000</v>
      </c>
      <c r="F62" s="0" t="n">
        <f aca="false">F17*800</f>
        <v>800</v>
      </c>
      <c r="G62" s="0" t="n">
        <f aca="false">G17*2500</f>
        <v>0</v>
      </c>
      <c r="H62" s="0" t="n">
        <f aca="false">H17*400</f>
        <v>400</v>
      </c>
      <c r="I62" s="0" t="n">
        <f aca="false">I17*500</f>
        <v>5000</v>
      </c>
      <c r="J62" s="0" t="n">
        <f aca="false">J17*800</f>
        <v>0</v>
      </c>
      <c r="K62" s="0" t="n">
        <f aca="false">K17*800</f>
        <v>2400</v>
      </c>
      <c r="L62" s="0" t="n">
        <f aca="false">L17*309.73</f>
        <v>0</v>
      </c>
      <c r="M62" s="0" t="n">
        <f aca="false">M17*500</f>
        <v>0</v>
      </c>
      <c r="N62" s="0" t="n">
        <f aca="false">N17*300</f>
        <v>0</v>
      </c>
      <c r="O62" s="0" t="n">
        <f aca="false">O17*1862.63</f>
        <v>0</v>
      </c>
      <c r="P62" s="0" t="n">
        <f aca="false">P17*400</f>
        <v>0</v>
      </c>
      <c r="Q62" s="0" t="n">
        <f aca="false">Q17*500</f>
        <v>0</v>
      </c>
      <c r="R62" s="0" t="n">
        <f aca="false">R17*600</f>
        <v>0</v>
      </c>
      <c r="S62" s="0" t="n">
        <f aca="false">S17*1000</f>
        <v>0</v>
      </c>
      <c r="T62" s="0" t="n">
        <f aca="false">T17*2102.18</f>
        <v>0</v>
      </c>
      <c r="U62" s="0" t="n">
        <f aca="false">U17*400</f>
        <v>400</v>
      </c>
      <c r="V62" s="0" t="n">
        <f aca="false">V17*500</f>
        <v>0</v>
      </c>
      <c r="W62" s="0" t="n">
        <f aca="false">W17*600</f>
        <v>0</v>
      </c>
      <c r="X62" s="0" t="n">
        <f aca="false">X17*400</f>
        <v>0</v>
      </c>
      <c r="Y62" s="0" t="n">
        <f aca="false">Y17*500</f>
        <v>0</v>
      </c>
      <c r="Z62" s="0" t="n">
        <f aca="false">Z17*600</f>
        <v>600</v>
      </c>
      <c r="AA62" s="0" t="n">
        <f aca="false">AA17*800</f>
        <v>0</v>
      </c>
      <c r="AB62" s="0" t="n">
        <f aca="false">AB17*500</f>
        <v>0</v>
      </c>
      <c r="AC62" s="0" t="n">
        <f aca="false">SUM(B62:AB62)</f>
        <v>20800</v>
      </c>
    </row>
    <row r="63" customFormat="false" ht="12.8" hidden="false" customHeight="false" outlineLevel="0" collapsed="false">
      <c r="A63" s="0" t="s">
        <v>273</v>
      </c>
      <c r="B63" s="0" t="n">
        <f aca="false">B18*650</f>
        <v>0</v>
      </c>
      <c r="C63" s="0" t="n">
        <f aca="false">C18*656.68</f>
        <v>5253.44</v>
      </c>
      <c r="D63" s="0" t="n">
        <f aca="false">D18*400</f>
        <v>1200</v>
      </c>
      <c r="E63" s="0" t="n">
        <f aca="false">E18*500</f>
        <v>2000</v>
      </c>
      <c r="F63" s="0" t="n">
        <f aca="false">F18*800</f>
        <v>0</v>
      </c>
      <c r="G63" s="0" t="n">
        <f aca="false">G18*2500</f>
        <v>0</v>
      </c>
      <c r="H63" s="0" t="n">
        <f aca="false">H18*400</f>
        <v>10000</v>
      </c>
      <c r="I63" s="0" t="n">
        <f aca="false">I18*500</f>
        <v>12000</v>
      </c>
      <c r="J63" s="0" t="n">
        <f aca="false">J18*800</f>
        <v>800</v>
      </c>
      <c r="K63" s="0" t="n">
        <f aca="false">K18*800</f>
        <v>157600</v>
      </c>
      <c r="L63" s="0" t="n">
        <f aca="false">L18*309.73</f>
        <v>0</v>
      </c>
      <c r="M63" s="0" t="n">
        <f aca="false">M18*500</f>
        <v>0</v>
      </c>
      <c r="N63" s="0" t="n">
        <f aca="false">N18*300</f>
        <v>0</v>
      </c>
      <c r="O63" s="0" t="n">
        <f aca="false">O18*1862.63</f>
        <v>0</v>
      </c>
      <c r="P63" s="0" t="n">
        <f aca="false">P18*400</f>
        <v>400</v>
      </c>
      <c r="Q63" s="0" t="n">
        <f aca="false">Q18*500</f>
        <v>0</v>
      </c>
      <c r="R63" s="0" t="n">
        <f aca="false">R18*600</f>
        <v>0</v>
      </c>
      <c r="S63" s="0" t="n">
        <f aca="false">S18*1000</f>
        <v>0</v>
      </c>
      <c r="T63" s="0" t="n">
        <f aca="false">T18*2102.18</f>
        <v>12613.08</v>
      </c>
      <c r="U63" s="0" t="n">
        <f aca="false">U18*400</f>
        <v>0</v>
      </c>
      <c r="V63" s="0" t="n">
        <f aca="false">V18*500</f>
        <v>0</v>
      </c>
      <c r="W63" s="0" t="n">
        <f aca="false">W18*600</f>
        <v>600</v>
      </c>
      <c r="X63" s="0" t="n">
        <f aca="false">X18*400</f>
        <v>800</v>
      </c>
      <c r="Y63" s="0" t="n">
        <f aca="false">Y18*500</f>
        <v>1500</v>
      </c>
      <c r="Z63" s="0" t="n">
        <f aca="false">Z18*600</f>
        <v>0</v>
      </c>
      <c r="AA63" s="0" t="n">
        <f aca="false">AA18*800</f>
        <v>0</v>
      </c>
      <c r="AB63" s="0" t="n">
        <f aca="false">AB18*500</f>
        <v>0</v>
      </c>
      <c r="AC63" s="0" t="n">
        <f aca="false">SUM(B63:AB63)</f>
        <v>204766.52</v>
      </c>
    </row>
    <row r="64" customFormat="false" ht="12.8" hidden="false" customHeight="false" outlineLevel="0" collapsed="false">
      <c r="A64" s="0" t="s">
        <v>279</v>
      </c>
      <c r="B64" s="0" t="n">
        <f aca="false">B19*650</f>
        <v>0</v>
      </c>
      <c r="C64" s="0" t="n">
        <f aca="false">C19*656.68</f>
        <v>0</v>
      </c>
      <c r="D64" s="0" t="n">
        <f aca="false">D19*400</f>
        <v>400</v>
      </c>
      <c r="E64" s="0" t="n">
        <f aca="false">E19*500</f>
        <v>4500</v>
      </c>
      <c r="F64" s="0" t="n">
        <f aca="false">F19*800</f>
        <v>0</v>
      </c>
      <c r="G64" s="0" t="n">
        <f aca="false">G19*2500</f>
        <v>0</v>
      </c>
      <c r="H64" s="0" t="n">
        <f aca="false">H19*400</f>
        <v>0</v>
      </c>
      <c r="I64" s="0" t="n">
        <f aca="false">I19*500</f>
        <v>1000</v>
      </c>
      <c r="J64" s="0" t="n">
        <f aca="false">J19*800</f>
        <v>0</v>
      </c>
      <c r="K64" s="0" t="n">
        <f aca="false">K19*800</f>
        <v>0</v>
      </c>
      <c r="L64" s="0" t="n">
        <f aca="false">L19*309.73</f>
        <v>0</v>
      </c>
      <c r="M64" s="0" t="n">
        <f aca="false">M19*500</f>
        <v>0</v>
      </c>
      <c r="N64" s="0" t="n">
        <f aca="false">N19*300</f>
        <v>0</v>
      </c>
      <c r="O64" s="0" t="n">
        <f aca="false">O19*1862.63</f>
        <v>0</v>
      </c>
      <c r="P64" s="0" t="n">
        <f aca="false">P19*400</f>
        <v>400</v>
      </c>
      <c r="Q64" s="0" t="n">
        <f aca="false">Q19*500</f>
        <v>0</v>
      </c>
      <c r="R64" s="0" t="n">
        <f aca="false">R19*600</f>
        <v>0</v>
      </c>
      <c r="S64" s="0" t="n">
        <f aca="false">S19*1000</f>
        <v>0</v>
      </c>
      <c r="T64" s="0" t="n">
        <f aca="false">T19*2102.18</f>
        <v>0</v>
      </c>
      <c r="U64" s="0" t="n">
        <f aca="false">U19*400</f>
        <v>0</v>
      </c>
      <c r="V64" s="0" t="n">
        <f aca="false">V19*500</f>
        <v>0</v>
      </c>
      <c r="W64" s="0" t="n">
        <f aca="false">W19*600</f>
        <v>0</v>
      </c>
      <c r="X64" s="0" t="n">
        <f aca="false">X19*400</f>
        <v>0</v>
      </c>
      <c r="Y64" s="0" t="n">
        <f aca="false">Y19*500</f>
        <v>1000</v>
      </c>
      <c r="Z64" s="0" t="n">
        <f aca="false">Z19*600</f>
        <v>0</v>
      </c>
      <c r="AA64" s="0" t="n">
        <f aca="false">AA19*800</f>
        <v>0</v>
      </c>
      <c r="AB64" s="0" t="n">
        <f aca="false">AB19*500</f>
        <v>0</v>
      </c>
      <c r="AC64" s="0" t="n">
        <f aca="false">SUM(B64:AB64)</f>
        <v>7300</v>
      </c>
    </row>
    <row r="65" customFormat="false" ht="12.8" hidden="false" customHeight="false" outlineLevel="0" collapsed="false">
      <c r="A65" s="0" t="s">
        <v>282</v>
      </c>
      <c r="B65" s="0" t="n">
        <f aca="false">B20*650</f>
        <v>0</v>
      </c>
      <c r="C65" s="0" t="n">
        <f aca="false">C20*656.68</f>
        <v>0</v>
      </c>
      <c r="D65" s="0" t="n">
        <f aca="false">D20*400</f>
        <v>2000</v>
      </c>
      <c r="E65" s="0" t="n">
        <f aca="false">E20*500</f>
        <v>4500</v>
      </c>
      <c r="F65" s="0" t="n">
        <f aca="false">F20*800</f>
        <v>0</v>
      </c>
      <c r="G65" s="0" t="n">
        <f aca="false">G20*2500</f>
        <v>0</v>
      </c>
      <c r="H65" s="0" t="n">
        <f aca="false">H20*400</f>
        <v>0</v>
      </c>
      <c r="I65" s="0" t="n">
        <f aca="false">I20*500</f>
        <v>2000</v>
      </c>
      <c r="J65" s="0" t="n">
        <f aca="false">J20*800</f>
        <v>1600</v>
      </c>
      <c r="K65" s="0" t="n">
        <f aca="false">K20*800</f>
        <v>4800</v>
      </c>
      <c r="L65" s="0" t="n">
        <f aca="false">L20*309.73</f>
        <v>0</v>
      </c>
      <c r="M65" s="0" t="n">
        <f aca="false">M20*500</f>
        <v>0</v>
      </c>
      <c r="N65" s="0" t="n">
        <f aca="false">N20*300</f>
        <v>0</v>
      </c>
      <c r="O65" s="0" t="n">
        <f aca="false">O20*1862.63</f>
        <v>0</v>
      </c>
      <c r="P65" s="0" t="n">
        <f aca="false">P20*400</f>
        <v>400</v>
      </c>
      <c r="Q65" s="0" t="n">
        <f aca="false">Q20*500</f>
        <v>0</v>
      </c>
      <c r="R65" s="0" t="n">
        <f aca="false">R20*600</f>
        <v>0</v>
      </c>
      <c r="S65" s="0" t="n">
        <f aca="false">S20*1000</f>
        <v>0</v>
      </c>
      <c r="T65" s="0" t="n">
        <f aca="false">T20*2102.18</f>
        <v>0</v>
      </c>
      <c r="U65" s="0" t="n">
        <f aca="false">U20*400</f>
        <v>400</v>
      </c>
      <c r="V65" s="0" t="n">
        <f aca="false">V20*500</f>
        <v>0</v>
      </c>
      <c r="W65" s="0" t="n">
        <f aca="false">W20*600</f>
        <v>0</v>
      </c>
      <c r="X65" s="0" t="n">
        <f aca="false">X20*400</f>
        <v>400</v>
      </c>
      <c r="Y65" s="0" t="n">
        <f aca="false">Y20*500</f>
        <v>500</v>
      </c>
      <c r="Z65" s="0" t="n">
        <f aca="false">Z20*600</f>
        <v>600</v>
      </c>
      <c r="AA65" s="0" t="n">
        <f aca="false">AA20*800</f>
        <v>0</v>
      </c>
      <c r="AB65" s="0" t="n">
        <f aca="false">AB20*500</f>
        <v>1500</v>
      </c>
      <c r="AC65" s="0" t="n">
        <f aca="false">SUM(B65:AB65)</f>
        <v>18700</v>
      </c>
    </row>
    <row r="66" customFormat="false" ht="12.8" hidden="false" customHeight="false" outlineLevel="0" collapsed="false">
      <c r="A66" s="0" t="s">
        <v>285</v>
      </c>
      <c r="B66" s="0" t="n">
        <f aca="false">B21*650</f>
        <v>650</v>
      </c>
      <c r="C66" s="0" t="n">
        <f aca="false">C21*656.68</f>
        <v>656.68</v>
      </c>
      <c r="D66" s="0" t="n">
        <f aca="false">D21*400</f>
        <v>400</v>
      </c>
      <c r="E66" s="0" t="n">
        <f aca="false">E21*500</f>
        <v>5500</v>
      </c>
      <c r="F66" s="0" t="n">
        <f aca="false">F21*800</f>
        <v>800</v>
      </c>
      <c r="G66" s="0" t="n">
        <f aca="false">G21*2500</f>
        <v>0</v>
      </c>
      <c r="H66" s="0" t="n">
        <f aca="false">H21*400</f>
        <v>0</v>
      </c>
      <c r="I66" s="0" t="n">
        <f aca="false">I21*500</f>
        <v>500</v>
      </c>
      <c r="J66" s="0" t="n">
        <f aca="false">J21*800</f>
        <v>0</v>
      </c>
      <c r="K66" s="0" t="n">
        <f aca="false">K21*800</f>
        <v>4800</v>
      </c>
      <c r="L66" s="0" t="n">
        <f aca="false">L21*309.73</f>
        <v>0</v>
      </c>
      <c r="M66" s="0" t="n">
        <f aca="false">M21*500</f>
        <v>0</v>
      </c>
      <c r="N66" s="0" t="n">
        <f aca="false">N21*300</f>
        <v>0</v>
      </c>
      <c r="O66" s="0" t="n">
        <f aca="false">O21*1862.63</f>
        <v>0</v>
      </c>
      <c r="P66" s="0" t="n">
        <f aca="false">P21*400</f>
        <v>400</v>
      </c>
      <c r="Q66" s="0" t="n">
        <f aca="false">Q21*500</f>
        <v>0</v>
      </c>
      <c r="R66" s="0" t="n">
        <f aca="false">R21*600</f>
        <v>600</v>
      </c>
      <c r="S66" s="0" t="n">
        <f aca="false">S21*1000</f>
        <v>0</v>
      </c>
      <c r="T66" s="0" t="n">
        <f aca="false">T21*2102.18</f>
        <v>0</v>
      </c>
      <c r="U66" s="0" t="n">
        <f aca="false">U21*400</f>
        <v>0</v>
      </c>
      <c r="V66" s="0" t="n">
        <f aca="false">V21*500</f>
        <v>1500</v>
      </c>
      <c r="W66" s="0" t="n">
        <f aca="false">W21*600</f>
        <v>0</v>
      </c>
      <c r="X66" s="0" t="n">
        <f aca="false">X21*400</f>
        <v>0</v>
      </c>
      <c r="Y66" s="0" t="n">
        <f aca="false">Y21*500</f>
        <v>500</v>
      </c>
      <c r="Z66" s="0" t="n">
        <f aca="false">Z21*600</f>
        <v>0</v>
      </c>
      <c r="AA66" s="0" t="n">
        <f aca="false">AA21*800</f>
        <v>0</v>
      </c>
      <c r="AB66" s="0" t="n">
        <f aca="false">AB21*500</f>
        <v>0</v>
      </c>
      <c r="AC66" s="0" t="n">
        <f aca="false">SUM(B66:AB66)</f>
        <v>16306.68</v>
      </c>
    </row>
    <row r="67" customFormat="false" ht="12.8" hidden="false" customHeight="false" outlineLevel="0" collapsed="false">
      <c r="A67" s="0" t="s">
        <v>288</v>
      </c>
      <c r="B67" s="0" t="n">
        <f aca="false">B22*650</f>
        <v>0</v>
      </c>
      <c r="C67" s="0" t="n">
        <f aca="false">C22*656.68</f>
        <v>0</v>
      </c>
      <c r="D67" s="0" t="n">
        <f aca="false">D22*400</f>
        <v>0</v>
      </c>
      <c r="E67" s="0" t="n">
        <f aca="false">E22*500</f>
        <v>0</v>
      </c>
      <c r="F67" s="0" t="n">
        <f aca="false">F22*800</f>
        <v>0</v>
      </c>
      <c r="G67" s="0" t="n">
        <f aca="false">G22*2500</f>
        <v>0</v>
      </c>
      <c r="H67" s="0" t="n">
        <f aca="false">H22*400</f>
        <v>0</v>
      </c>
      <c r="I67" s="0" t="n">
        <f aca="false">I22*500</f>
        <v>0</v>
      </c>
      <c r="J67" s="0" t="n">
        <f aca="false">J22*800</f>
        <v>0</v>
      </c>
      <c r="K67" s="0" t="n">
        <f aca="false">K22*800</f>
        <v>12800</v>
      </c>
      <c r="L67" s="0" t="n">
        <f aca="false">L22*309.73</f>
        <v>0</v>
      </c>
      <c r="M67" s="0" t="n">
        <f aca="false">M22*500</f>
        <v>0</v>
      </c>
      <c r="N67" s="0" t="n">
        <f aca="false">N22*300</f>
        <v>0</v>
      </c>
      <c r="O67" s="0" t="n">
        <f aca="false">O22*1862.63</f>
        <v>0</v>
      </c>
      <c r="P67" s="0" t="n">
        <f aca="false">P22*400</f>
        <v>400</v>
      </c>
      <c r="Q67" s="0" t="n">
        <f aca="false">Q22*500</f>
        <v>0</v>
      </c>
      <c r="R67" s="0" t="n">
        <f aca="false">R22*600</f>
        <v>0</v>
      </c>
      <c r="S67" s="0" t="n">
        <f aca="false">S22*1000</f>
        <v>0</v>
      </c>
      <c r="T67" s="0" t="n">
        <f aca="false">T22*2102.18</f>
        <v>0</v>
      </c>
      <c r="U67" s="0" t="n">
        <f aca="false">U22*400</f>
        <v>0</v>
      </c>
      <c r="V67" s="0" t="n">
        <f aca="false">V22*500</f>
        <v>0</v>
      </c>
      <c r="W67" s="0" t="n">
        <f aca="false">W22*600</f>
        <v>1800</v>
      </c>
      <c r="X67" s="0" t="n">
        <f aca="false">X22*400</f>
        <v>0</v>
      </c>
      <c r="Y67" s="0" t="n">
        <f aca="false">Y22*500</f>
        <v>0</v>
      </c>
      <c r="Z67" s="0" t="n">
        <f aca="false">Z22*600</f>
        <v>0</v>
      </c>
      <c r="AA67" s="0" t="n">
        <f aca="false">AA22*800</f>
        <v>0</v>
      </c>
      <c r="AB67" s="0" t="n">
        <f aca="false">AB22*500</f>
        <v>0</v>
      </c>
      <c r="AC67" s="0" t="n">
        <f aca="false">SUM(B67:AB67)</f>
        <v>15000</v>
      </c>
    </row>
    <row r="68" customFormat="false" ht="12.8" hidden="false" customHeight="false" outlineLevel="0" collapsed="false">
      <c r="A68" s="0" t="s">
        <v>291</v>
      </c>
      <c r="B68" s="0" t="n">
        <f aca="false">B23*650</f>
        <v>0</v>
      </c>
      <c r="C68" s="0" t="n">
        <f aca="false">C23*656.68</f>
        <v>1313.36</v>
      </c>
      <c r="D68" s="0" t="n">
        <f aca="false">D23*400</f>
        <v>6800</v>
      </c>
      <c r="E68" s="0" t="n">
        <f aca="false">E23*500</f>
        <v>6000</v>
      </c>
      <c r="F68" s="0" t="n">
        <f aca="false">F23*800</f>
        <v>3200</v>
      </c>
      <c r="G68" s="0" t="n">
        <f aca="false">G23*2500</f>
        <v>0</v>
      </c>
      <c r="H68" s="0" t="n">
        <f aca="false">H23*400</f>
        <v>0</v>
      </c>
      <c r="I68" s="0" t="n">
        <f aca="false">I23*500</f>
        <v>1000</v>
      </c>
      <c r="J68" s="0" t="n">
        <f aca="false">J23*800</f>
        <v>0</v>
      </c>
      <c r="K68" s="0" t="n">
        <f aca="false">K23*800</f>
        <v>9600</v>
      </c>
      <c r="L68" s="0" t="n">
        <f aca="false">L23*309.73</f>
        <v>0</v>
      </c>
      <c r="M68" s="0" t="n">
        <f aca="false">M23*500</f>
        <v>1000</v>
      </c>
      <c r="N68" s="0" t="n">
        <f aca="false">N23*300</f>
        <v>0</v>
      </c>
      <c r="O68" s="0" t="n">
        <f aca="false">O23*1862.63</f>
        <v>0</v>
      </c>
      <c r="P68" s="0" t="n">
        <f aca="false">P23*400</f>
        <v>7200</v>
      </c>
      <c r="Q68" s="0" t="n">
        <f aca="false">Q23*500</f>
        <v>0</v>
      </c>
      <c r="R68" s="0" t="n">
        <f aca="false">R23*600</f>
        <v>0</v>
      </c>
      <c r="S68" s="0" t="n">
        <f aca="false">S23*1000</f>
        <v>0</v>
      </c>
      <c r="T68" s="0" t="n">
        <f aca="false">T23*2102.18</f>
        <v>0</v>
      </c>
      <c r="U68" s="0" t="n">
        <f aca="false">U23*400</f>
        <v>0</v>
      </c>
      <c r="V68" s="0" t="n">
        <f aca="false">V23*500</f>
        <v>1500</v>
      </c>
      <c r="W68" s="0" t="n">
        <f aca="false">W23*600</f>
        <v>0</v>
      </c>
      <c r="X68" s="0" t="n">
        <f aca="false">X23*400</f>
        <v>400</v>
      </c>
      <c r="Y68" s="0" t="n">
        <f aca="false">Y23*500</f>
        <v>500</v>
      </c>
      <c r="Z68" s="0" t="n">
        <f aca="false">Z23*600</f>
        <v>0</v>
      </c>
      <c r="AA68" s="0" t="n">
        <f aca="false">AA23*800</f>
        <v>0</v>
      </c>
      <c r="AB68" s="0" t="n">
        <f aca="false">AB23*500</f>
        <v>0</v>
      </c>
      <c r="AC68" s="0" t="n">
        <f aca="false">SUM(B68:AB68)</f>
        <v>38513.36</v>
      </c>
    </row>
    <row r="69" customFormat="false" ht="12.8" hidden="false" customHeight="false" outlineLevel="0" collapsed="false">
      <c r="A69" s="0" t="s">
        <v>294</v>
      </c>
      <c r="B69" s="0" t="n">
        <f aca="false">B24*650</f>
        <v>0</v>
      </c>
      <c r="C69" s="0" t="n">
        <f aca="false">C24*656.68</f>
        <v>0</v>
      </c>
      <c r="D69" s="0" t="n">
        <f aca="false">D24*400</f>
        <v>2800</v>
      </c>
      <c r="E69" s="0" t="n">
        <f aca="false">E24*500</f>
        <v>7500</v>
      </c>
      <c r="F69" s="0" t="n">
        <f aca="false">F24*800</f>
        <v>800</v>
      </c>
      <c r="G69" s="0" t="n">
        <f aca="false">G24*2500</f>
        <v>0</v>
      </c>
      <c r="H69" s="0" t="n">
        <f aca="false">H24*400</f>
        <v>0</v>
      </c>
      <c r="I69" s="0" t="n">
        <f aca="false">I24*500</f>
        <v>0</v>
      </c>
      <c r="J69" s="0" t="n">
        <f aca="false">J24*800</f>
        <v>800</v>
      </c>
      <c r="K69" s="0" t="n">
        <f aca="false">K24*800</f>
        <v>12800</v>
      </c>
      <c r="L69" s="0" t="n">
        <f aca="false">L24*309.73</f>
        <v>0</v>
      </c>
      <c r="M69" s="0" t="n">
        <f aca="false">M24*500</f>
        <v>0</v>
      </c>
      <c r="N69" s="0" t="n">
        <f aca="false">N24*300</f>
        <v>0</v>
      </c>
      <c r="O69" s="0" t="n">
        <f aca="false">O24*1862.63</f>
        <v>0</v>
      </c>
      <c r="P69" s="0" t="n">
        <f aca="false">P24*400</f>
        <v>1200</v>
      </c>
      <c r="Q69" s="0" t="n">
        <f aca="false">Q24*500</f>
        <v>0</v>
      </c>
      <c r="R69" s="0" t="n">
        <f aca="false">R24*600</f>
        <v>1200</v>
      </c>
      <c r="S69" s="0" t="n">
        <f aca="false">S24*1000</f>
        <v>3000</v>
      </c>
      <c r="T69" s="0" t="n">
        <f aca="false">T24*2102.18</f>
        <v>2102.18</v>
      </c>
      <c r="U69" s="0" t="n">
        <f aca="false">U24*400</f>
        <v>0</v>
      </c>
      <c r="V69" s="0" t="n">
        <f aca="false">V24*500</f>
        <v>3000</v>
      </c>
      <c r="W69" s="0" t="n">
        <f aca="false">W24*600</f>
        <v>0</v>
      </c>
      <c r="X69" s="0" t="n">
        <f aca="false">X24*400</f>
        <v>1200</v>
      </c>
      <c r="Y69" s="0" t="n">
        <f aca="false">Y24*500</f>
        <v>1000</v>
      </c>
      <c r="Z69" s="0" t="n">
        <f aca="false">Z24*600</f>
        <v>0</v>
      </c>
      <c r="AA69" s="0" t="n">
        <f aca="false">AA24*800</f>
        <v>0</v>
      </c>
      <c r="AB69" s="0" t="n">
        <f aca="false">AB24*500</f>
        <v>500</v>
      </c>
      <c r="AC69" s="0" t="n">
        <f aca="false">SUM(B69:AB69)</f>
        <v>37902.18</v>
      </c>
    </row>
    <row r="70" customFormat="false" ht="12.8" hidden="false" customHeight="false" outlineLevel="0" collapsed="false">
      <c r="A70" s="0" t="s">
        <v>296</v>
      </c>
      <c r="B70" s="0" t="n">
        <f aca="false">B25*650</f>
        <v>0</v>
      </c>
      <c r="C70" s="0" t="n">
        <f aca="false">C25*656.68</f>
        <v>0</v>
      </c>
      <c r="D70" s="0" t="n">
        <f aca="false">D25*400</f>
        <v>0</v>
      </c>
      <c r="E70" s="0" t="n">
        <f aca="false">E25*500</f>
        <v>2500</v>
      </c>
      <c r="F70" s="0" t="n">
        <f aca="false">F25*800</f>
        <v>800</v>
      </c>
      <c r="G70" s="0" t="n">
        <f aca="false">G25*2500</f>
        <v>0</v>
      </c>
      <c r="H70" s="0" t="n">
        <f aca="false">H25*400</f>
        <v>0</v>
      </c>
      <c r="I70" s="0" t="n">
        <f aca="false">I25*500</f>
        <v>1000</v>
      </c>
      <c r="J70" s="0" t="n">
        <f aca="false">J25*800</f>
        <v>0</v>
      </c>
      <c r="K70" s="0" t="n">
        <f aca="false">K25*800</f>
        <v>7200</v>
      </c>
      <c r="L70" s="0" t="n">
        <f aca="false">L25*309.73</f>
        <v>0</v>
      </c>
      <c r="M70" s="0" t="n">
        <f aca="false">M25*500</f>
        <v>0</v>
      </c>
      <c r="N70" s="0" t="n">
        <f aca="false">N25*300</f>
        <v>0</v>
      </c>
      <c r="O70" s="0" t="n">
        <f aca="false">O25*1862.63</f>
        <v>0</v>
      </c>
      <c r="P70" s="0" t="n">
        <f aca="false">P25*400</f>
        <v>1600</v>
      </c>
      <c r="Q70" s="0" t="n">
        <f aca="false">Q25*500</f>
        <v>0</v>
      </c>
      <c r="R70" s="0" t="n">
        <f aca="false">R25*600</f>
        <v>0</v>
      </c>
      <c r="S70" s="0" t="n">
        <f aca="false">S25*1000</f>
        <v>4000</v>
      </c>
      <c r="T70" s="0" t="n">
        <f aca="false">T25*2102.18</f>
        <v>0</v>
      </c>
      <c r="U70" s="0" t="n">
        <f aca="false">U25*400</f>
        <v>0</v>
      </c>
      <c r="V70" s="0" t="n">
        <f aca="false">V25*500</f>
        <v>0</v>
      </c>
      <c r="W70" s="0" t="n">
        <f aca="false">W25*600</f>
        <v>0</v>
      </c>
      <c r="X70" s="0" t="n">
        <f aca="false">X25*400</f>
        <v>1200</v>
      </c>
      <c r="Y70" s="0" t="n">
        <f aca="false">Y25*500</f>
        <v>1000</v>
      </c>
      <c r="Z70" s="0" t="n">
        <f aca="false">Z25*600</f>
        <v>0</v>
      </c>
      <c r="AA70" s="0" t="n">
        <f aca="false">AA25*800</f>
        <v>0</v>
      </c>
      <c r="AB70" s="0" t="n">
        <f aca="false">AB25*500</f>
        <v>0</v>
      </c>
      <c r="AC70" s="0" t="n">
        <f aca="false">SUM(B70:AB70)</f>
        <v>19300</v>
      </c>
    </row>
    <row r="71" customFormat="false" ht="12.8" hidden="false" customHeight="false" outlineLevel="0" collapsed="false">
      <c r="A71" s="0" t="s">
        <v>306</v>
      </c>
      <c r="B71" s="0" t="n">
        <f aca="false">B26*650</f>
        <v>0</v>
      </c>
      <c r="C71" s="0" t="n">
        <f aca="false">C26*656.68</f>
        <v>0</v>
      </c>
      <c r="D71" s="0" t="n">
        <f aca="false">D26*400</f>
        <v>0</v>
      </c>
      <c r="E71" s="0" t="n">
        <f aca="false">E26*500</f>
        <v>3000</v>
      </c>
      <c r="F71" s="0" t="n">
        <f aca="false">F26*800</f>
        <v>0</v>
      </c>
      <c r="G71" s="0" t="n">
        <f aca="false">G26*2500</f>
        <v>0</v>
      </c>
      <c r="H71" s="0" t="n">
        <f aca="false">H26*400</f>
        <v>0</v>
      </c>
      <c r="I71" s="0" t="n">
        <f aca="false">I26*500</f>
        <v>4000</v>
      </c>
      <c r="J71" s="0" t="n">
        <f aca="false">J26*800</f>
        <v>0</v>
      </c>
      <c r="K71" s="0" t="n">
        <f aca="false">K26*800</f>
        <v>9600</v>
      </c>
      <c r="L71" s="0" t="n">
        <f aca="false">L26*309.73</f>
        <v>0</v>
      </c>
      <c r="M71" s="0" t="n">
        <f aca="false">M26*500</f>
        <v>500</v>
      </c>
      <c r="N71" s="0" t="n">
        <f aca="false">N26*300</f>
        <v>0</v>
      </c>
      <c r="O71" s="0" t="n">
        <f aca="false">O26*1862.63</f>
        <v>0</v>
      </c>
      <c r="P71" s="0" t="n">
        <f aca="false">P26*400</f>
        <v>3600</v>
      </c>
      <c r="Q71" s="0" t="n">
        <f aca="false">Q26*500</f>
        <v>0</v>
      </c>
      <c r="R71" s="0" t="n">
        <f aca="false">R26*600</f>
        <v>3000</v>
      </c>
      <c r="S71" s="0" t="n">
        <f aca="false">S26*1000</f>
        <v>0</v>
      </c>
      <c r="T71" s="0" t="n">
        <f aca="false">T26*2102.18</f>
        <v>0</v>
      </c>
      <c r="U71" s="0" t="n">
        <f aca="false">U26*400</f>
        <v>400</v>
      </c>
      <c r="V71" s="0" t="n">
        <f aca="false">V26*500</f>
        <v>2000</v>
      </c>
      <c r="W71" s="0" t="n">
        <f aca="false">W26*600</f>
        <v>0</v>
      </c>
      <c r="X71" s="0" t="n">
        <f aca="false">X26*400</f>
        <v>800</v>
      </c>
      <c r="Y71" s="0" t="n">
        <f aca="false">Y26*500</f>
        <v>500</v>
      </c>
      <c r="Z71" s="0" t="n">
        <f aca="false">Z26*600</f>
        <v>600</v>
      </c>
      <c r="AA71" s="0" t="n">
        <f aca="false">AA26*800</f>
        <v>0</v>
      </c>
      <c r="AB71" s="0" t="n">
        <f aca="false">AB26*500</f>
        <v>1000</v>
      </c>
      <c r="AC71" s="0" t="n">
        <f aca="false">SUM(B71:AB71)</f>
        <v>29000</v>
      </c>
    </row>
    <row r="72" customFormat="false" ht="12.8" hidden="false" customHeight="false" outlineLevel="0" collapsed="false">
      <c r="A72" s="0" t="s">
        <v>338</v>
      </c>
      <c r="B72" s="0" t="n">
        <f aca="false">B27*650</f>
        <v>0</v>
      </c>
      <c r="C72" s="0" t="n">
        <f aca="false">C27*656.68</f>
        <v>0</v>
      </c>
      <c r="D72" s="0" t="n">
        <f aca="false">D27*400</f>
        <v>800</v>
      </c>
      <c r="E72" s="0" t="n">
        <f aca="false">E27*500</f>
        <v>500</v>
      </c>
      <c r="F72" s="0" t="n">
        <f aca="false">F27*800</f>
        <v>0</v>
      </c>
      <c r="G72" s="0" t="n">
        <f aca="false">G27*2500</f>
        <v>0</v>
      </c>
      <c r="H72" s="0" t="n">
        <f aca="false">H27*400</f>
        <v>0</v>
      </c>
      <c r="I72" s="0" t="n">
        <f aca="false">I27*500</f>
        <v>500</v>
      </c>
      <c r="J72" s="0" t="n">
        <f aca="false">J27*800</f>
        <v>800</v>
      </c>
      <c r="K72" s="0" t="n">
        <f aca="false">K27*800</f>
        <v>800</v>
      </c>
      <c r="L72" s="0" t="n">
        <f aca="false">L27*309.73</f>
        <v>0</v>
      </c>
      <c r="M72" s="0" t="n">
        <f aca="false">M27*500</f>
        <v>0</v>
      </c>
      <c r="N72" s="0" t="n">
        <f aca="false">N27*300</f>
        <v>0</v>
      </c>
      <c r="O72" s="0" t="n">
        <f aca="false">O27*1862.63</f>
        <v>0</v>
      </c>
      <c r="P72" s="0" t="n">
        <f aca="false">P27*400</f>
        <v>0</v>
      </c>
      <c r="Q72" s="0" t="n">
        <f aca="false">Q27*500</f>
        <v>0</v>
      </c>
      <c r="R72" s="0" t="n">
        <f aca="false">R27*600</f>
        <v>0</v>
      </c>
      <c r="S72" s="0" t="n">
        <f aca="false">S27*1000</f>
        <v>0</v>
      </c>
      <c r="T72" s="0" t="n">
        <f aca="false">T27*2102.18</f>
        <v>0</v>
      </c>
      <c r="U72" s="0" t="n">
        <f aca="false">U27*400</f>
        <v>0</v>
      </c>
      <c r="V72" s="0" t="n">
        <f aca="false">V27*500</f>
        <v>0</v>
      </c>
      <c r="W72" s="0" t="n">
        <f aca="false">W27*600</f>
        <v>0</v>
      </c>
      <c r="X72" s="0" t="n">
        <f aca="false">X27*400</f>
        <v>0</v>
      </c>
      <c r="Y72" s="0" t="n">
        <f aca="false">Y27*500</f>
        <v>0</v>
      </c>
      <c r="Z72" s="0" t="n">
        <f aca="false">Z27*600</f>
        <v>0</v>
      </c>
      <c r="AA72" s="0" t="n">
        <f aca="false">AA27*800</f>
        <v>0</v>
      </c>
      <c r="AB72" s="0" t="n">
        <f aca="false">AB27*500</f>
        <v>0</v>
      </c>
      <c r="AC72" s="0" t="n">
        <f aca="false">SUM(B72:AB72)</f>
        <v>3400</v>
      </c>
    </row>
    <row r="73" customFormat="false" ht="12.8" hidden="false" customHeight="false" outlineLevel="0" collapsed="false">
      <c r="A73" s="0" t="s">
        <v>361</v>
      </c>
      <c r="B73" s="0" t="n">
        <f aca="false">B28*650</f>
        <v>0</v>
      </c>
      <c r="C73" s="0" t="n">
        <f aca="false">C28*656.68</f>
        <v>0</v>
      </c>
      <c r="D73" s="0" t="n">
        <f aca="false">D28*400</f>
        <v>400</v>
      </c>
      <c r="E73" s="0" t="n">
        <f aca="false">E28*500</f>
        <v>1500</v>
      </c>
      <c r="F73" s="0" t="n">
        <f aca="false">F28*800</f>
        <v>0</v>
      </c>
      <c r="G73" s="0" t="n">
        <f aca="false">G28*2500</f>
        <v>0</v>
      </c>
      <c r="H73" s="0" t="n">
        <f aca="false">H28*400</f>
        <v>0</v>
      </c>
      <c r="I73" s="0" t="n">
        <f aca="false">I28*500</f>
        <v>1500</v>
      </c>
      <c r="J73" s="0" t="n">
        <f aca="false">J28*800</f>
        <v>0</v>
      </c>
      <c r="K73" s="0" t="n">
        <f aca="false">K28*800</f>
        <v>0</v>
      </c>
      <c r="L73" s="0" t="n">
        <f aca="false">L28*309.73</f>
        <v>0</v>
      </c>
      <c r="M73" s="0" t="n">
        <f aca="false">M28*500</f>
        <v>0</v>
      </c>
      <c r="N73" s="0" t="n">
        <f aca="false">N28*300</f>
        <v>0</v>
      </c>
      <c r="O73" s="0" t="n">
        <f aca="false">O28*1862.63</f>
        <v>0</v>
      </c>
      <c r="P73" s="0" t="n">
        <f aca="false">P28*400</f>
        <v>0</v>
      </c>
      <c r="Q73" s="0" t="n">
        <f aca="false">Q28*500</f>
        <v>500</v>
      </c>
      <c r="R73" s="0" t="n">
        <f aca="false">R28*600</f>
        <v>600</v>
      </c>
      <c r="S73" s="0" t="n">
        <f aca="false">S28*1000</f>
        <v>0</v>
      </c>
      <c r="T73" s="0" t="n">
        <f aca="false">T28*2102.18</f>
        <v>0</v>
      </c>
      <c r="U73" s="0" t="n">
        <f aca="false">U28*400</f>
        <v>0</v>
      </c>
      <c r="V73" s="0" t="n">
        <f aca="false">V28*500</f>
        <v>0</v>
      </c>
      <c r="W73" s="0" t="n">
        <f aca="false">W28*600</f>
        <v>0</v>
      </c>
      <c r="X73" s="0" t="n">
        <f aca="false">X28*400</f>
        <v>400</v>
      </c>
      <c r="Y73" s="0" t="n">
        <f aca="false">Y28*500</f>
        <v>1500</v>
      </c>
      <c r="Z73" s="0" t="n">
        <f aca="false">Z28*600</f>
        <v>0</v>
      </c>
      <c r="AA73" s="0" t="n">
        <f aca="false">AA28*800</f>
        <v>0</v>
      </c>
      <c r="AB73" s="0" t="n">
        <f aca="false">AB28*500</f>
        <v>0</v>
      </c>
      <c r="AC73" s="0" t="n">
        <f aca="false">SUM(B73:AB73)</f>
        <v>6400</v>
      </c>
    </row>
    <row r="74" customFormat="false" ht="12.8" hidden="false" customHeight="false" outlineLevel="0" collapsed="false">
      <c r="A74" s="0" t="s">
        <v>370</v>
      </c>
      <c r="B74" s="0" t="n">
        <f aca="false">B29*650</f>
        <v>0</v>
      </c>
      <c r="C74" s="0" t="n">
        <f aca="false">C29*656.68</f>
        <v>0</v>
      </c>
      <c r="D74" s="0" t="n">
        <f aca="false">D29*400</f>
        <v>400</v>
      </c>
      <c r="E74" s="0" t="n">
        <f aca="false">E29*500</f>
        <v>6500</v>
      </c>
      <c r="F74" s="0" t="n">
        <f aca="false">F29*800</f>
        <v>0</v>
      </c>
      <c r="G74" s="0" t="n">
        <f aca="false">G29*2500</f>
        <v>0</v>
      </c>
      <c r="H74" s="0" t="n">
        <f aca="false">H29*400</f>
        <v>0</v>
      </c>
      <c r="I74" s="0" t="n">
        <f aca="false">I29*500</f>
        <v>7000</v>
      </c>
      <c r="J74" s="0" t="n">
        <f aca="false">J29*800</f>
        <v>0</v>
      </c>
      <c r="K74" s="0" t="n">
        <f aca="false">K29*800</f>
        <v>3200</v>
      </c>
      <c r="L74" s="0" t="n">
        <f aca="false">L29*309.73</f>
        <v>0</v>
      </c>
      <c r="M74" s="0" t="n">
        <f aca="false">M29*500</f>
        <v>0</v>
      </c>
      <c r="N74" s="0" t="n">
        <f aca="false">N29*300</f>
        <v>300</v>
      </c>
      <c r="O74" s="0" t="n">
        <f aca="false">O29*1862.63</f>
        <v>0</v>
      </c>
      <c r="P74" s="0" t="n">
        <f aca="false">P29*400</f>
        <v>1600</v>
      </c>
      <c r="Q74" s="0" t="n">
        <f aca="false">Q29*500</f>
        <v>500</v>
      </c>
      <c r="R74" s="0" t="n">
        <f aca="false">R29*600</f>
        <v>0</v>
      </c>
      <c r="S74" s="0" t="n">
        <f aca="false">S29*1000</f>
        <v>0</v>
      </c>
      <c r="T74" s="0" t="n">
        <f aca="false">T29*2102.18</f>
        <v>0</v>
      </c>
      <c r="U74" s="0" t="n">
        <f aca="false">U29*400</f>
        <v>0</v>
      </c>
      <c r="V74" s="0" t="n">
        <f aca="false">V29*500</f>
        <v>500</v>
      </c>
      <c r="W74" s="0" t="n">
        <f aca="false">W29*600</f>
        <v>600</v>
      </c>
      <c r="X74" s="0" t="n">
        <f aca="false">X29*400</f>
        <v>800</v>
      </c>
      <c r="Y74" s="0" t="n">
        <f aca="false">Y29*500</f>
        <v>1000</v>
      </c>
      <c r="Z74" s="0" t="n">
        <f aca="false">Z29*600</f>
        <v>1800</v>
      </c>
      <c r="AA74" s="0" t="n">
        <f aca="false">AA29*800</f>
        <v>800</v>
      </c>
      <c r="AB74" s="0" t="n">
        <f aca="false">AB29*500</f>
        <v>2500</v>
      </c>
      <c r="AC74" s="0" t="n">
        <f aca="false">SUM(B74:AB74)</f>
        <v>27500</v>
      </c>
    </row>
    <row r="75" customFormat="false" ht="12.8" hidden="false" customHeight="false" outlineLevel="0" collapsed="false">
      <c r="A75" s="0" t="s">
        <v>372</v>
      </c>
      <c r="B75" s="0" t="n">
        <f aca="false">B30*650</f>
        <v>0</v>
      </c>
      <c r="C75" s="0" t="n">
        <f aca="false">C30*656.68</f>
        <v>0</v>
      </c>
      <c r="D75" s="0" t="n">
        <f aca="false">D30*400</f>
        <v>2800</v>
      </c>
      <c r="E75" s="0" t="n">
        <f aca="false">E30*500</f>
        <v>4500</v>
      </c>
      <c r="F75" s="0" t="n">
        <f aca="false">F30*800</f>
        <v>800</v>
      </c>
      <c r="G75" s="0" t="n">
        <f aca="false">G30*2500</f>
        <v>0</v>
      </c>
      <c r="H75" s="0" t="n">
        <f aca="false">H30*400</f>
        <v>0</v>
      </c>
      <c r="I75" s="0" t="n">
        <f aca="false">I30*500</f>
        <v>5000</v>
      </c>
      <c r="J75" s="0" t="n">
        <f aca="false">J30*800</f>
        <v>0</v>
      </c>
      <c r="K75" s="0" t="n">
        <f aca="false">K30*800</f>
        <v>9600</v>
      </c>
      <c r="L75" s="0" t="n">
        <f aca="false">L30*309.73</f>
        <v>0</v>
      </c>
      <c r="M75" s="0" t="n">
        <f aca="false">M30*500</f>
        <v>0</v>
      </c>
      <c r="N75" s="0" t="n">
        <f aca="false">N30*300</f>
        <v>0</v>
      </c>
      <c r="O75" s="0" t="n">
        <f aca="false">O30*1862.63</f>
        <v>0</v>
      </c>
      <c r="P75" s="0" t="n">
        <f aca="false">P30*400</f>
        <v>1200</v>
      </c>
      <c r="Q75" s="0" t="n">
        <f aca="false">Q30*500</f>
        <v>500</v>
      </c>
      <c r="R75" s="0" t="n">
        <f aca="false">R30*600</f>
        <v>0</v>
      </c>
      <c r="S75" s="0" t="n">
        <f aca="false">S30*1000</f>
        <v>1000</v>
      </c>
      <c r="T75" s="0" t="n">
        <f aca="false">T30*2102.18</f>
        <v>0</v>
      </c>
      <c r="U75" s="0" t="n">
        <f aca="false">U30*400</f>
        <v>0</v>
      </c>
      <c r="V75" s="0" t="n">
        <f aca="false">V30*500</f>
        <v>500</v>
      </c>
      <c r="W75" s="0" t="n">
        <f aca="false">W30*600</f>
        <v>0</v>
      </c>
      <c r="X75" s="0" t="n">
        <f aca="false">X30*400</f>
        <v>800</v>
      </c>
      <c r="Y75" s="0" t="n">
        <f aca="false">Y30*500</f>
        <v>2500</v>
      </c>
      <c r="Z75" s="0" t="n">
        <f aca="false">Z30*600</f>
        <v>600</v>
      </c>
      <c r="AA75" s="0" t="n">
        <f aca="false">AA30*800</f>
        <v>0</v>
      </c>
      <c r="AB75" s="0" t="n">
        <f aca="false">AB30*500</f>
        <v>0</v>
      </c>
      <c r="AC75" s="0" t="n">
        <f aca="false">SUM(B75:AB75)</f>
        <v>29800</v>
      </c>
    </row>
    <row r="76" customFormat="false" ht="12.8" hidden="false" customHeight="false" outlineLevel="0" collapsed="false">
      <c r="A76" s="0" t="s">
        <v>380</v>
      </c>
      <c r="B76" s="0" t="n">
        <f aca="false">B31*650</f>
        <v>0</v>
      </c>
      <c r="C76" s="0" t="n">
        <f aca="false">C31*656.68</f>
        <v>0</v>
      </c>
      <c r="D76" s="0" t="n">
        <f aca="false">D31*400</f>
        <v>0</v>
      </c>
      <c r="E76" s="0" t="n">
        <f aca="false">E31*500</f>
        <v>2500</v>
      </c>
      <c r="F76" s="0" t="n">
        <f aca="false">F31*800</f>
        <v>0</v>
      </c>
      <c r="G76" s="0" t="n">
        <f aca="false">G31*2500</f>
        <v>0</v>
      </c>
      <c r="H76" s="0" t="n">
        <f aca="false">H31*400</f>
        <v>0</v>
      </c>
      <c r="I76" s="0" t="n">
        <f aca="false">I31*500</f>
        <v>2000</v>
      </c>
      <c r="J76" s="0" t="n">
        <f aca="false">J31*800</f>
        <v>0</v>
      </c>
      <c r="K76" s="0" t="n">
        <f aca="false">K31*800</f>
        <v>2400</v>
      </c>
      <c r="L76" s="0" t="n">
        <f aca="false">L31*309.73</f>
        <v>0</v>
      </c>
      <c r="M76" s="0" t="n">
        <f aca="false">M31*500</f>
        <v>0</v>
      </c>
      <c r="N76" s="0" t="n">
        <f aca="false">N31*300</f>
        <v>0</v>
      </c>
      <c r="O76" s="0" t="n">
        <f aca="false">O31*1862.63</f>
        <v>0</v>
      </c>
      <c r="P76" s="0" t="n">
        <f aca="false">P31*400</f>
        <v>0</v>
      </c>
      <c r="Q76" s="0" t="n">
        <f aca="false">Q31*500</f>
        <v>0</v>
      </c>
      <c r="R76" s="0" t="n">
        <f aca="false">R31*600</f>
        <v>0</v>
      </c>
      <c r="S76" s="0" t="n">
        <f aca="false">S31*1000</f>
        <v>0</v>
      </c>
      <c r="T76" s="0" t="n">
        <f aca="false">T31*2102.18</f>
        <v>0</v>
      </c>
      <c r="U76" s="0" t="n">
        <f aca="false">U31*400</f>
        <v>0</v>
      </c>
      <c r="V76" s="0" t="n">
        <f aca="false">V31*500</f>
        <v>0</v>
      </c>
      <c r="W76" s="0" t="n">
        <f aca="false">W31*600</f>
        <v>0</v>
      </c>
      <c r="X76" s="0" t="n">
        <f aca="false">X31*400</f>
        <v>400</v>
      </c>
      <c r="Y76" s="0" t="n">
        <f aca="false">Y31*500</f>
        <v>1000</v>
      </c>
      <c r="Z76" s="0" t="n">
        <f aca="false">Z31*600</f>
        <v>0</v>
      </c>
      <c r="AA76" s="0" t="n">
        <f aca="false">AA31*800</f>
        <v>0</v>
      </c>
      <c r="AB76" s="0" t="n">
        <f aca="false">AB31*500</f>
        <v>0</v>
      </c>
      <c r="AC76" s="0" t="n">
        <f aca="false">SUM(B76:AB76)</f>
        <v>8300</v>
      </c>
    </row>
    <row r="77" customFormat="false" ht="12.8" hidden="false" customHeight="false" outlineLevel="0" collapsed="false">
      <c r="A77" s="0" t="s">
        <v>561</v>
      </c>
      <c r="B77" s="0" t="n">
        <f aca="false">B32*650</f>
        <v>0</v>
      </c>
      <c r="C77" s="0" t="n">
        <f aca="false">C32*656.68</f>
        <v>0</v>
      </c>
      <c r="D77" s="0" t="n">
        <f aca="false">D32*400</f>
        <v>2400</v>
      </c>
      <c r="E77" s="0" t="n">
        <f aca="false">E32*500</f>
        <v>2000</v>
      </c>
      <c r="F77" s="0" t="n">
        <f aca="false">F32*800</f>
        <v>0</v>
      </c>
      <c r="G77" s="0" t="n">
        <f aca="false">G32*2500</f>
        <v>0</v>
      </c>
      <c r="H77" s="0" t="n">
        <f aca="false">H32*400</f>
        <v>0</v>
      </c>
      <c r="I77" s="0" t="n">
        <f aca="false">I32*500</f>
        <v>0</v>
      </c>
      <c r="J77" s="0" t="n">
        <f aca="false">J32*800</f>
        <v>0</v>
      </c>
      <c r="K77" s="0" t="n">
        <f aca="false">K32*800</f>
        <v>1600</v>
      </c>
      <c r="L77" s="0" t="n">
        <f aca="false">L32*309.73</f>
        <v>0</v>
      </c>
      <c r="M77" s="0" t="n">
        <f aca="false">M32*500</f>
        <v>0</v>
      </c>
      <c r="N77" s="0" t="n">
        <f aca="false">N32*300</f>
        <v>0</v>
      </c>
      <c r="O77" s="0" t="n">
        <f aca="false">O32*1862.63</f>
        <v>0</v>
      </c>
      <c r="P77" s="0" t="n">
        <f aca="false">P32*400</f>
        <v>0</v>
      </c>
      <c r="Q77" s="0" t="n">
        <f aca="false">Q32*500</f>
        <v>0</v>
      </c>
      <c r="R77" s="0" t="n">
        <f aca="false">R32*600</f>
        <v>0</v>
      </c>
      <c r="S77" s="0" t="n">
        <f aca="false">S32*1000</f>
        <v>0</v>
      </c>
      <c r="T77" s="0" t="n">
        <f aca="false">T32*2102.18</f>
        <v>0</v>
      </c>
      <c r="U77" s="0" t="n">
        <f aca="false">U32*400</f>
        <v>0</v>
      </c>
      <c r="V77" s="0" t="n">
        <f aca="false">V32*500</f>
        <v>0</v>
      </c>
      <c r="W77" s="0" t="n">
        <f aca="false">W32*600</f>
        <v>0</v>
      </c>
      <c r="X77" s="0" t="n">
        <f aca="false">X32*400</f>
        <v>0</v>
      </c>
      <c r="Y77" s="0" t="n">
        <f aca="false">Y32*500</f>
        <v>0</v>
      </c>
      <c r="Z77" s="0" t="n">
        <f aca="false">Z32*600</f>
        <v>0</v>
      </c>
      <c r="AA77" s="0" t="n">
        <f aca="false">AA32*800</f>
        <v>0</v>
      </c>
      <c r="AB77" s="0" t="n">
        <f aca="false">AB32*500</f>
        <v>0</v>
      </c>
      <c r="AC77" s="0" t="n">
        <f aca="false">SUM(B77:AB77)</f>
        <v>6000</v>
      </c>
    </row>
    <row r="78" customFormat="false" ht="12.8" hidden="false" customHeight="false" outlineLevel="0" collapsed="false">
      <c r="A78" s="0" t="s">
        <v>562</v>
      </c>
      <c r="B78" s="0" t="n">
        <f aca="false">B33*650</f>
        <v>0</v>
      </c>
      <c r="C78" s="0" t="n">
        <f aca="false">C33*656.68</f>
        <v>0</v>
      </c>
      <c r="D78" s="0" t="n">
        <f aca="false">D33*400</f>
        <v>0</v>
      </c>
      <c r="E78" s="0" t="n">
        <f aca="false">E33*500</f>
        <v>1000</v>
      </c>
      <c r="F78" s="0" t="n">
        <f aca="false">F33*800</f>
        <v>0</v>
      </c>
      <c r="G78" s="0" t="n">
        <f aca="false">G33*2500</f>
        <v>0</v>
      </c>
      <c r="H78" s="0" t="n">
        <f aca="false">H33*400</f>
        <v>0</v>
      </c>
      <c r="I78" s="0" t="n">
        <f aca="false">I33*500</f>
        <v>0</v>
      </c>
      <c r="J78" s="0" t="n">
        <f aca="false">J33*800</f>
        <v>0</v>
      </c>
      <c r="K78" s="0" t="n">
        <f aca="false">K33*800</f>
        <v>3200</v>
      </c>
      <c r="L78" s="0" t="n">
        <f aca="false">L33*309.73</f>
        <v>0</v>
      </c>
      <c r="M78" s="0" t="n">
        <f aca="false">M33*500</f>
        <v>0</v>
      </c>
      <c r="N78" s="0" t="n">
        <f aca="false">N33*300</f>
        <v>0</v>
      </c>
      <c r="O78" s="0" t="n">
        <f aca="false">O33*1862.63</f>
        <v>0</v>
      </c>
      <c r="P78" s="0" t="n">
        <f aca="false">P33*400</f>
        <v>0</v>
      </c>
      <c r="Q78" s="0" t="n">
        <f aca="false">Q33*500</f>
        <v>0</v>
      </c>
      <c r="R78" s="0" t="n">
        <f aca="false">R33*600</f>
        <v>0</v>
      </c>
      <c r="S78" s="0" t="n">
        <f aca="false">S33*1000</f>
        <v>0</v>
      </c>
      <c r="T78" s="0" t="n">
        <f aca="false">T33*2102.18</f>
        <v>0</v>
      </c>
      <c r="U78" s="0" t="n">
        <f aca="false">U33*400</f>
        <v>0</v>
      </c>
      <c r="V78" s="0" t="n">
        <f aca="false">V33*500</f>
        <v>13000</v>
      </c>
      <c r="W78" s="0" t="n">
        <f aca="false">W33*600</f>
        <v>0</v>
      </c>
      <c r="X78" s="0" t="n">
        <f aca="false">X33*400</f>
        <v>7200</v>
      </c>
      <c r="Y78" s="0" t="n">
        <f aca="false">Y33*500</f>
        <v>0</v>
      </c>
      <c r="Z78" s="0" t="n">
        <f aca="false">Z33*600</f>
        <v>0</v>
      </c>
      <c r="AA78" s="0" t="n">
        <f aca="false">AA33*800</f>
        <v>0</v>
      </c>
      <c r="AB78" s="0" t="n">
        <f aca="false">AB33*500</f>
        <v>0</v>
      </c>
      <c r="AC78" s="0" t="n">
        <f aca="false">SUM(B78:AB78)</f>
        <v>24400</v>
      </c>
    </row>
    <row r="79" customFormat="false" ht="12.8" hidden="false" customHeight="false" outlineLevel="0" collapsed="false">
      <c r="A79" s="0" t="s">
        <v>563</v>
      </c>
      <c r="B79" s="0" t="n">
        <f aca="false">B34*650</f>
        <v>0</v>
      </c>
      <c r="C79" s="0" t="n">
        <f aca="false">C34*656.68</f>
        <v>656.68</v>
      </c>
      <c r="D79" s="0" t="n">
        <f aca="false">D34*400</f>
        <v>1600</v>
      </c>
      <c r="E79" s="0" t="n">
        <f aca="false">E34*500</f>
        <v>1000</v>
      </c>
      <c r="F79" s="0" t="n">
        <f aca="false">F34*800</f>
        <v>0</v>
      </c>
      <c r="G79" s="0" t="n">
        <f aca="false">G34*2500</f>
        <v>0</v>
      </c>
      <c r="H79" s="0" t="n">
        <f aca="false">H34*400</f>
        <v>0</v>
      </c>
      <c r="I79" s="0" t="n">
        <f aca="false">I34*500</f>
        <v>0</v>
      </c>
      <c r="J79" s="0" t="n">
        <f aca="false">J34*800</f>
        <v>0</v>
      </c>
      <c r="K79" s="0" t="n">
        <f aca="false">K34*800</f>
        <v>8800</v>
      </c>
      <c r="L79" s="0" t="n">
        <f aca="false">L34*309.73</f>
        <v>0</v>
      </c>
      <c r="M79" s="0" t="n">
        <f aca="false">M34*500</f>
        <v>0</v>
      </c>
      <c r="N79" s="0" t="n">
        <f aca="false">N34*300</f>
        <v>900</v>
      </c>
      <c r="O79" s="0" t="n">
        <f aca="false">O34*1862.63</f>
        <v>0</v>
      </c>
      <c r="P79" s="0" t="n">
        <f aca="false">P34*400</f>
        <v>1600</v>
      </c>
      <c r="Q79" s="0" t="n">
        <f aca="false">Q34*500</f>
        <v>0</v>
      </c>
      <c r="R79" s="0" t="n">
        <f aca="false">R34*600</f>
        <v>0</v>
      </c>
      <c r="S79" s="0" t="n">
        <f aca="false">S34*1000</f>
        <v>0</v>
      </c>
      <c r="T79" s="0" t="n">
        <f aca="false">T34*2102.18</f>
        <v>0</v>
      </c>
      <c r="U79" s="0" t="n">
        <f aca="false">U34*400</f>
        <v>0</v>
      </c>
      <c r="V79" s="0" t="n">
        <f aca="false">V34*500</f>
        <v>4500</v>
      </c>
      <c r="W79" s="0" t="n">
        <f aca="false">W34*600</f>
        <v>0</v>
      </c>
      <c r="X79" s="0" t="n">
        <f aca="false">X34*400</f>
        <v>1600</v>
      </c>
      <c r="Y79" s="0" t="n">
        <f aca="false">Y34*500</f>
        <v>2000</v>
      </c>
      <c r="Z79" s="0" t="n">
        <f aca="false">Z34*600</f>
        <v>0</v>
      </c>
      <c r="AA79" s="0" t="n">
        <f aca="false">AA34*800</f>
        <v>0</v>
      </c>
      <c r="AB79" s="0" t="n">
        <f aca="false">AB34*500</f>
        <v>0</v>
      </c>
      <c r="AC79" s="0" t="n">
        <f aca="false">SUM(B79:AB79)</f>
        <v>22656.68</v>
      </c>
    </row>
    <row r="80" customFormat="false" ht="12.8" hidden="false" customHeight="false" outlineLevel="0" collapsed="false">
      <c r="A80" s="0" t="s">
        <v>488</v>
      </c>
      <c r="B80" s="0" t="n">
        <f aca="false">B35*650</f>
        <v>0</v>
      </c>
      <c r="C80" s="0" t="n">
        <f aca="false">C35*656.68</f>
        <v>0</v>
      </c>
      <c r="D80" s="0" t="n">
        <f aca="false">D35*400</f>
        <v>2000</v>
      </c>
      <c r="E80" s="0" t="n">
        <f aca="false">E35*500</f>
        <v>7000</v>
      </c>
      <c r="F80" s="0" t="n">
        <f aca="false">F35*800</f>
        <v>4000</v>
      </c>
      <c r="G80" s="0" t="n">
        <f aca="false">G35*2500</f>
        <v>0</v>
      </c>
      <c r="H80" s="0" t="n">
        <f aca="false">H35*400</f>
        <v>0</v>
      </c>
      <c r="I80" s="0" t="n">
        <f aca="false">I35*500</f>
        <v>1500</v>
      </c>
      <c r="J80" s="0" t="n">
        <f aca="false">J35*800</f>
        <v>0</v>
      </c>
      <c r="K80" s="0" t="n">
        <f aca="false">K35*800</f>
        <v>0</v>
      </c>
      <c r="L80" s="0" t="n">
        <f aca="false">L35*309.73</f>
        <v>0</v>
      </c>
      <c r="M80" s="0" t="n">
        <f aca="false">M35*500</f>
        <v>0</v>
      </c>
      <c r="N80" s="0" t="n">
        <f aca="false">N35*300</f>
        <v>600</v>
      </c>
      <c r="O80" s="0" t="n">
        <f aca="false">O35*1862.63</f>
        <v>0</v>
      </c>
      <c r="P80" s="0" t="n">
        <f aca="false">P35*400</f>
        <v>3600</v>
      </c>
      <c r="Q80" s="0" t="n">
        <f aca="false">Q35*500</f>
        <v>0</v>
      </c>
      <c r="R80" s="0" t="n">
        <f aca="false">R35*600</f>
        <v>0</v>
      </c>
      <c r="S80" s="0" t="n">
        <f aca="false">S35*1000</f>
        <v>0</v>
      </c>
      <c r="T80" s="0" t="n">
        <f aca="false">T35*2102.18</f>
        <v>0</v>
      </c>
      <c r="U80" s="0" t="n">
        <f aca="false">U35*400</f>
        <v>0</v>
      </c>
      <c r="V80" s="0" t="n">
        <f aca="false">V35*500</f>
        <v>1000</v>
      </c>
      <c r="W80" s="0" t="n">
        <f aca="false">W35*600</f>
        <v>1800</v>
      </c>
      <c r="X80" s="0" t="n">
        <f aca="false">X35*400</f>
        <v>400</v>
      </c>
      <c r="Y80" s="0" t="n">
        <f aca="false">Y35*500</f>
        <v>1500</v>
      </c>
      <c r="Z80" s="0" t="n">
        <f aca="false">Z35*600</f>
        <v>0</v>
      </c>
      <c r="AA80" s="0" t="n">
        <f aca="false">AA35*800</f>
        <v>0</v>
      </c>
      <c r="AB80" s="0" t="n">
        <f aca="false">AB35*500</f>
        <v>1000</v>
      </c>
      <c r="AC80" s="0" t="n">
        <f aca="false">SUM(B80:AB80)</f>
        <v>24400</v>
      </c>
    </row>
    <row r="81" customFormat="false" ht="12.8" hidden="false" customHeight="false" outlineLevel="0" collapsed="false">
      <c r="A81" s="0" t="s">
        <v>492</v>
      </c>
      <c r="B81" s="0" t="n">
        <f aca="false">B36*650</f>
        <v>0</v>
      </c>
      <c r="C81" s="0" t="n">
        <f aca="false">C36*656.68</f>
        <v>0</v>
      </c>
      <c r="D81" s="0" t="n">
        <f aca="false">D36*400</f>
        <v>1200</v>
      </c>
      <c r="E81" s="0" t="n">
        <f aca="false">E36*500</f>
        <v>3500</v>
      </c>
      <c r="F81" s="0" t="n">
        <f aca="false">F36*800</f>
        <v>0</v>
      </c>
      <c r="G81" s="0" t="n">
        <f aca="false">G36*2500</f>
        <v>0</v>
      </c>
      <c r="H81" s="0" t="n">
        <f aca="false">H36*400</f>
        <v>0</v>
      </c>
      <c r="I81" s="0" t="n">
        <f aca="false">I36*500</f>
        <v>0</v>
      </c>
      <c r="J81" s="0" t="n">
        <f aca="false">J36*800</f>
        <v>0</v>
      </c>
      <c r="K81" s="0" t="n">
        <f aca="false">K36*800</f>
        <v>2400</v>
      </c>
      <c r="L81" s="0" t="n">
        <f aca="false">L36*309.73</f>
        <v>0</v>
      </c>
      <c r="M81" s="0" t="n">
        <f aca="false">M36*500</f>
        <v>0</v>
      </c>
      <c r="N81" s="0" t="n">
        <f aca="false">N36*300</f>
        <v>0</v>
      </c>
      <c r="O81" s="0" t="n">
        <f aca="false">O36*1862.63</f>
        <v>0</v>
      </c>
      <c r="P81" s="0" t="n">
        <f aca="false">P36*400</f>
        <v>0</v>
      </c>
      <c r="Q81" s="0" t="n">
        <f aca="false">Q36*500</f>
        <v>0</v>
      </c>
      <c r="R81" s="0" t="n">
        <f aca="false">R36*600</f>
        <v>0</v>
      </c>
      <c r="S81" s="0" t="n">
        <f aca="false">S36*1000</f>
        <v>1000</v>
      </c>
      <c r="T81" s="0" t="n">
        <f aca="false">T36*2102.18</f>
        <v>0</v>
      </c>
      <c r="U81" s="0" t="n">
        <f aca="false">U36*400</f>
        <v>0</v>
      </c>
      <c r="V81" s="0" t="n">
        <f aca="false">V36*500</f>
        <v>4500</v>
      </c>
      <c r="W81" s="0" t="n">
        <f aca="false">W36*600</f>
        <v>0</v>
      </c>
      <c r="X81" s="0" t="n">
        <f aca="false">X36*400</f>
        <v>1200</v>
      </c>
      <c r="Y81" s="0" t="n">
        <f aca="false">Y36*500</f>
        <v>0</v>
      </c>
      <c r="Z81" s="0" t="n">
        <f aca="false">Z36*600</f>
        <v>0</v>
      </c>
      <c r="AA81" s="0" t="n">
        <f aca="false">AA36*800</f>
        <v>0</v>
      </c>
      <c r="AB81" s="0" t="n">
        <f aca="false">AB36*500</f>
        <v>0</v>
      </c>
      <c r="AC81" s="0" t="n">
        <f aca="false">SUM(B81:AB81)</f>
        <v>13800</v>
      </c>
    </row>
    <row r="82" customFormat="false" ht="12.8" hidden="false" customHeight="false" outlineLevel="0" collapsed="false">
      <c r="A82" s="0" t="s">
        <v>564</v>
      </c>
      <c r="B82" s="0" t="n">
        <f aca="false">B37*650</f>
        <v>0</v>
      </c>
      <c r="C82" s="0" t="n">
        <f aca="false">C37*656.68</f>
        <v>1970.04</v>
      </c>
      <c r="D82" s="0" t="n">
        <f aca="false">D37*400</f>
        <v>3200</v>
      </c>
      <c r="E82" s="0" t="n">
        <f aca="false">E37*500</f>
        <v>20500</v>
      </c>
      <c r="F82" s="0" t="n">
        <f aca="false">F37*800</f>
        <v>1600</v>
      </c>
      <c r="G82" s="0" t="n">
        <f aca="false">G37*2500</f>
        <v>2500</v>
      </c>
      <c r="H82" s="0" t="n">
        <f aca="false">H37*400</f>
        <v>0</v>
      </c>
      <c r="I82" s="0" t="n">
        <f aca="false">I37*500</f>
        <v>1500</v>
      </c>
      <c r="J82" s="0" t="n">
        <f aca="false">J37*800</f>
        <v>0</v>
      </c>
      <c r="K82" s="0" t="n">
        <f aca="false">K37*800</f>
        <v>64800</v>
      </c>
      <c r="L82" s="0" t="n">
        <f aca="false">L37*309.73</f>
        <v>0</v>
      </c>
      <c r="M82" s="0" t="n">
        <f aca="false">M37*500</f>
        <v>0</v>
      </c>
      <c r="N82" s="0" t="n">
        <f aca="false">N37*300</f>
        <v>900</v>
      </c>
      <c r="O82" s="0" t="n">
        <f aca="false">O37*1862.63</f>
        <v>0</v>
      </c>
      <c r="P82" s="0" t="n">
        <f aca="false">P37*400</f>
        <v>4000</v>
      </c>
      <c r="Q82" s="0" t="n">
        <f aca="false">Q37*500</f>
        <v>500</v>
      </c>
      <c r="R82" s="0" t="n">
        <f aca="false">R37*600</f>
        <v>600</v>
      </c>
      <c r="S82" s="0" t="n">
        <f aca="false">S37*1000</f>
        <v>0</v>
      </c>
      <c r="T82" s="0" t="n">
        <f aca="false">T37*2102.18</f>
        <v>0</v>
      </c>
      <c r="U82" s="0" t="n">
        <f aca="false">U37*400</f>
        <v>0</v>
      </c>
      <c r="V82" s="0" t="n">
        <f aca="false">V37*500</f>
        <v>21500</v>
      </c>
      <c r="W82" s="0" t="n">
        <f aca="false">W37*600</f>
        <v>1800</v>
      </c>
      <c r="X82" s="0" t="n">
        <f aca="false">X37*400</f>
        <v>16400</v>
      </c>
      <c r="Y82" s="0" t="n">
        <f aca="false">Y37*500</f>
        <v>10500</v>
      </c>
      <c r="Z82" s="0" t="n">
        <f aca="false">Z37*600</f>
        <v>0</v>
      </c>
      <c r="AA82" s="0" t="n">
        <f aca="false">AA37*800</f>
        <v>0</v>
      </c>
      <c r="AB82" s="0" t="n">
        <f aca="false">AB37*500</f>
        <v>0</v>
      </c>
      <c r="AC82" s="0" t="n">
        <f aca="false">SUM(B82:AB82)</f>
        <v>152270.04</v>
      </c>
    </row>
    <row r="83" customFormat="false" ht="12.8" hidden="false" customHeight="false" outlineLevel="0" collapsed="false">
      <c r="A83" s="0" t="s">
        <v>518</v>
      </c>
      <c r="B83" s="0" t="n">
        <f aca="false">B38*650</f>
        <v>0</v>
      </c>
      <c r="C83" s="0" t="n">
        <f aca="false">C38*656.68</f>
        <v>0</v>
      </c>
      <c r="D83" s="0" t="n">
        <f aca="false">D38*400</f>
        <v>0</v>
      </c>
      <c r="E83" s="0" t="n">
        <f aca="false">E38*500</f>
        <v>0</v>
      </c>
      <c r="F83" s="0" t="n">
        <f aca="false">F38*800</f>
        <v>0</v>
      </c>
      <c r="G83" s="0" t="n">
        <f aca="false">G38*2500</f>
        <v>0</v>
      </c>
      <c r="H83" s="0" t="n">
        <f aca="false">H38*400</f>
        <v>0</v>
      </c>
      <c r="I83" s="0" t="n">
        <f aca="false">I38*500</f>
        <v>0</v>
      </c>
      <c r="J83" s="0" t="n">
        <f aca="false">J38*800</f>
        <v>0</v>
      </c>
      <c r="K83" s="0" t="n">
        <f aca="false">K38*800</f>
        <v>800</v>
      </c>
      <c r="L83" s="0" t="n">
        <f aca="false">L38*309.73</f>
        <v>0</v>
      </c>
      <c r="M83" s="0" t="n">
        <f aca="false">M38*500</f>
        <v>0</v>
      </c>
      <c r="N83" s="0" t="n">
        <f aca="false">N38*300</f>
        <v>0</v>
      </c>
      <c r="O83" s="0" t="n">
        <f aca="false">O38*1862.63</f>
        <v>0</v>
      </c>
      <c r="P83" s="0" t="n">
        <f aca="false">P38*400</f>
        <v>2000</v>
      </c>
      <c r="Q83" s="0" t="n">
        <f aca="false">Q38*500</f>
        <v>0</v>
      </c>
      <c r="R83" s="0" t="n">
        <f aca="false">R38*600</f>
        <v>0</v>
      </c>
      <c r="S83" s="0" t="n">
        <f aca="false">S38*1000</f>
        <v>0</v>
      </c>
      <c r="T83" s="0" t="n">
        <f aca="false">T38*2102.18</f>
        <v>0</v>
      </c>
      <c r="U83" s="0" t="n">
        <f aca="false">U38*400</f>
        <v>0</v>
      </c>
      <c r="V83" s="0" t="n">
        <f aca="false">V38*500</f>
        <v>0</v>
      </c>
      <c r="W83" s="0" t="n">
        <f aca="false">W38*600</f>
        <v>0</v>
      </c>
      <c r="X83" s="0" t="n">
        <f aca="false">X38*400</f>
        <v>0</v>
      </c>
      <c r="Y83" s="0" t="n">
        <f aca="false">Y38*500</f>
        <v>0</v>
      </c>
      <c r="Z83" s="0" t="n">
        <f aca="false">Z38*600</f>
        <v>0</v>
      </c>
      <c r="AA83" s="0" t="n">
        <f aca="false">AA38*800</f>
        <v>0</v>
      </c>
      <c r="AB83" s="0" t="n">
        <f aca="false">AB38*500</f>
        <v>0</v>
      </c>
      <c r="AC83" s="0" t="n">
        <f aca="false">SUM(B83:AB83)</f>
        <v>2800</v>
      </c>
    </row>
    <row r="84" customFormat="false" ht="12.8" hidden="false" customHeight="false" outlineLevel="0" collapsed="false">
      <c r="A84" s="0" t="s">
        <v>521</v>
      </c>
      <c r="B84" s="0" t="n">
        <f aca="false">B39*650</f>
        <v>0</v>
      </c>
      <c r="C84" s="0" t="n">
        <f aca="false">C39*656.68</f>
        <v>0</v>
      </c>
      <c r="D84" s="0" t="n">
        <f aca="false">D39*400</f>
        <v>0</v>
      </c>
      <c r="E84" s="0" t="n">
        <f aca="false">E39*500</f>
        <v>6000</v>
      </c>
      <c r="F84" s="0" t="n">
        <f aca="false">F39*800</f>
        <v>0</v>
      </c>
      <c r="G84" s="0" t="n">
        <f aca="false">G39*2500</f>
        <v>0</v>
      </c>
      <c r="H84" s="0" t="n">
        <f aca="false">H39*400</f>
        <v>0</v>
      </c>
      <c r="I84" s="0" t="n">
        <f aca="false">I39*500</f>
        <v>2000</v>
      </c>
      <c r="J84" s="0" t="n">
        <f aca="false">J39*800</f>
        <v>0</v>
      </c>
      <c r="K84" s="0" t="n">
        <f aca="false">K39*800</f>
        <v>0</v>
      </c>
      <c r="L84" s="0" t="n">
        <f aca="false">L39*309.73</f>
        <v>0</v>
      </c>
      <c r="M84" s="0" t="n">
        <f aca="false">M39*500</f>
        <v>0</v>
      </c>
      <c r="N84" s="0" t="n">
        <f aca="false">N39*300</f>
        <v>0</v>
      </c>
      <c r="O84" s="0" t="n">
        <f aca="false">O39*1862.63</f>
        <v>0</v>
      </c>
      <c r="P84" s="0" t="n">
        <f aca="false">P39*400</f>
        <v>400</v>
      </c>
      <c r="Q84" s="0" t="n">
        <f aca="false">Q39*500</f>
        <v>0</v>
      </c>
      <c r="R84" s="0" t="n">
        <f aca="false">R39*600</f>
        <v>0</v>
      </c>
      <c r="S84" s="0" t="n">
        <f aca="false">S39*1000</f>
        <v>0</v>
      </c>
      <c r="T84" s="0" t="n">
        <f aca="false">T39*2102.18</f>
        <v>0</v>
      </c>
      <c r="U84" s="0" t="n">
        <f aca="false">U39*400</f>
        <v>0</v>
      </c>
      <c r="V84" s="0" t="n">
        <f aca="false">V39*500</f>
        <v>0</v>
      </c>
      <c r="W84" s="0" t="n">
        <f aca="false">W39*600</f>
        <v>0</v>
      </c>
      <c r="X84" s="0" t="n">
        <f aca="false">X39*400</f>
        <v>400</v>
      </c>
      <c r="Y84" s="0" t="n">
        <f aca="false">Y39*500</f>
        <v>0</v>
      </c>
      <c r="Z84" s="0" t="n">
        <f aca="false">Z39*600</f>
        <v>0</v>
      </c>
      <c r="AA84" s="0" t="n">
        <f aca="false">AA39*800</f>
        <v>0</v>
      </c>
      <c r="AB84" s="0" t="n">
        <f aca="false">AB39*500</f>
        <v>0</v>
      </c>
      <c r="AC84" s="0" t="n">
        <f aca="false">SUM(B84:AB84)</f>
        <v>8800</v>
      </c>
    </row>
    <row r="85" customFormat="false" ht="12.8" hidden="false" customHeight="false" outlineLevel="0" collapsed="false">
      <c r="A85" s="0" t="s">
        <v>527</v>
      </c>
      <c r="B85" s="0" t="n">
        <f aca="false">B40*650</f>
        <v>0</v>
      </c>
      <c r="C85" s="0" t="n">
        <f aca="false">C40*656.68</f>
        <v>1313.36</v>
      </c>
      <c r="D85" s="0" t="n">
        <f aca="false">D40*400</f>
        <v>2400</v>
      </c>
      <c r="E85" s="0" t="n">
        <f aca="false">E40*500</f>
        <v>5500</v>
      </c>
      <c r="F85" s="0" t="n">
        <f aca="false">F40*800</f>
        <v>0</v>
      </c>
      <c r="G85" s="0" t="n">
        <f aca="false">G40*2500</f>
        <v>0</v>
      </c>
      <c r="H85" s="0" t="n">
        <f aca="false">H40*400</f>
        <v>3200</v>
      </c>
      <c r="I85" s="0" t="n">
        <f aca="false">I40*500</f>
        <v>4000</v>
      </c>
      <c r="J85" s="0" t="n">
        <f aca="false">J40*800</f>
        <v>0</v>
      </c>
      <c r="K85" s="0" t="n">
        <f aca="false">K40*800</f>
        <v>14400</v>
      </c>
      <c r="L85" s="0" t="n">
        <f aca="false">L40*309.73</f>
        <v>0</v>
      </c>
      <c r="M85" s="0" t="n">
        <f aca="false">M40*500</f>
        <v>0</v>
      </c>
      <c r="N85" s="0" t="n">
        <f aca="false">N40*300</f>
        <v>0</v>
      </c>
      <c r="O85" s="0" t="n">
        <f aca="false">O40*1862.63</f>
        <v>0</v>
      </c>
      <c r="P85" s="0" t="n">
        <f aca="false">P40*400</f>
        <v>400</v>
      </c>
      <c r="Q85" s="0" t="n">
        <f aca="false">Q40*500</f>
        <v>0</v>
      </c>
      <c r="R85" s="0" t="n">
        <f aca="false">R40*600</f>
        <v>0</v>
      </c>
      <c r="S85" s="0" t="n">
        <f aca="false">S40*1000</f>
        <v>7000</v>
      </c>
      <c r="T85" s="0" t="n">
        <f aca="false">T40*2102.18</f>
        <v>0</v>
      </c>
      <c r="U85" s="0" t="n">
        <f aca="false">U40*400</f>
        <v>0</v>
      </c>
      <c r="V85" s="0" t="n">
        <f aca="false">V40*500</f>
        <v>0</v>
      </c>
      <c r="W85" s="0" t="n">
        <f aca="false">W40*600</f>
        <v>0</v>
      </c>
      <c r="X85" s="0" t="n">
        <f aca="false">X40*400</f>
        <v>2400</v>
      </c>
      <c r="Y85" s="0" t="n">
        <f aca="false">Y40*500</f>
        <v>500</v>
      </c>
      <c r="Z85" s="0" t="n">
        <f aca="false">Z40*600</f>
        <v>0</v>
      </c>
      <c r="AA85" s="0" t="n">
        <f aca="false">AA40*800</f>
        <v>0</v>
      </c>
      <c r="AB85" s="0" t="n">
        <f aca="false">AB40*500</f>
        <v>4000</v>
      </c>
      <c r="AC85" s="0" t="n">
        <f aca="false">SUM(B85:AB85)</f>
        <v>45113.36</v>
      </c>
    </row>
    <row r="86" customFormat="false" ht="12.8" hidden="false" customHeight="false" outlineLevel="0" collapsed="false">
      <c r="A86" s="0" t="s">
        <v>565</v>
      </c>
      <c r="B86" s="0" t="n">
        <f aca="false">B41*650</f>
        <v>0</v>
      </c>
      <c r="C86" s="0" t="n">
        <f aca="false">C41*656.68</f>
        <v>8536.84</v>
      </c>
      <c r="D86" s="0" t="n">
        <f aca="false">D41*400</f>
        <v>16000</v>
      </c>
      <c r="E86" s="0" t="n">
        <f aca="false">E41*500</f>
        <v>36500</v>
      </c>
      <c r="F86" s="0" t="n">
        <f aca="false">F41*800</f>
        <v>0</v>
      </c>
      <c r="G86" s="0" t="n">
        <f aca="false">G41*2500</f>
        <v>0</v>
      </c>
      <c r="H86" s="0" t="n">
        <f aca="false">H41*400</f>
        <v>0</v>
      </c>
      <c r="I86" s="0" t="n">
        <f aca="false">I41*500</f>
        <v>0</v>
      </c>
      <c r="J86" s="0" t="n">
        <f aca="false">J41*800</f>
        <v>0</v>
      </c>
      <c r="K86" s="0" t="n">
        <f aca="false">K41*800</f>
        <v>4800</v>
      </c>
      <c r="L86" s="0" t="n">
        <f aca="false">L41*309.73</f>
        <v>0</v>
      </c>
      <c r="M86" s="0" t="n">
        <f aca="false">M41*500</f>
        <v>0</v>
      </c>
      <c r="N86" s="0" t="n">
        <f aca="false">N41*300</f>
        <v>0</v>
      </c>
      <c r="O86" s="0" t="n">
        <f aca="false">O41*1862.63</f>
        <v>0</v>
      </c>
      <c r="P86" s="0" t="n">
        <f aca="false">P41*400</f>
        <v>800</v>
      </c>
      <c r="Q86" s="0" t="n">
        <f aca="false">Q41*500</f>
        <v>0</v>
      </c>
      <c r="R86" s="0" t="n">
        <f aca="false">R41*600</f>
        <v>0</v>
      </c>
      <c r="S86" s="0" t="n">
        <f aca="false">S41*1000</f>
        <v>3000</v>
      </c>
      <c r="T86" s="0" t="n">
        <f aca="false">T41*2102.18</f>
        <v>0</v>
      </c>
      <c r="U86" s="0" t="n">
        <f aca="false">U41*400</f>
        <v>0</v>
      </c>
      <c r="V86" s="0" t="n">
        <f aca="false">V41*500</f>
        <v>2500</v>
      </c>
      <c r="W86" s="0" t="n">
        <f aca="false">W41*600</f>
        <v>0</v>
      </c>
      <c r="X86" s="0" t="n">
        <f aca="false">X41*400</f>
        <v>2000</v>
      </c>
      <c r="Y86" s="0" t="n">
        <f aca="false">Y41*500</f>
        <v>1000</v>
      </c>
      <c r="Z86" s="0" t="n">
        <f aca="false">Z41*600</f>
        <v>0</v>
      </c>
      <c r="AA86" s="0" t="n">
        <f aca="false">AA41*800</f>
        <v>0</v>
      </c>
      <c r="AB86" s="0" t="n">
        <f aca="false">AB41*500</f>
        <v>0</v>
      </c>
      <c r="AC86" s="0" t="n">
        <f aca="false">SUM(B86:AB86)</f>
        <v>75136.84</v>
      </c>
    </row>
    <row r="87" customFormat="false" ht="12.8" hidden="false" customHeight="false" outlineLevel="0" collapsed="false">
      <c r="A87" s="0" t="s">
        <v>566</v>
      </c>
      <c r="B87" s="0" t="n">
        <f aca="false">B42*650</f>
        <v>0</v>
      </c>
      <c r="C87" s="0" t="n">
        <f aca="false">C42*656.68</f>
        <v>0</v>
      </c>
      <c r="D87" s="0" t="n">
        <f aca="false">D42*400</f>
        <v>1200</v>
      </c>
      <c r="E87" s="0" t="n">
        <f aca="false">E42*500</f>
        <v>8500</v>
      </c>
      <c r="F87" s="0" t="n">
        <f aca="false">F42*800</f>
        <v>0</v>
      </c>
      <c r="G87" s="0" t="n">
        <f aca="false">G42*2500</f>
        <v>0</v>
      </c>
      <c r="H87" s="0" t="n">
        <f aca="false">H42*400</f>
        <v>1600</v>
      </c>
      <c r="I87" s="0" t="n">
        <f aca="false">I42*500</f>
        <v>1500</v>
      </c>
      <c r="J87" s="0" t="n">
        <f aca="false">J42*800</f>
        <v>0</v>
      </c>
      <c r="K87" s="0" t="n">
        <f aca="false">K42*800</f>
        <v>3200</v>
      </c>
      <c r="L87" s="0" t="n">
        <f aca="false">L42*309.73</f>
        <v>0</v>
      </c>
      <c r="M87" s="0" t="n">
        <f aca="false">M42*500</f>
        <v>0</v>
      </c>
      <c r="N87" s="0" t="n">
        <f aca="false">N42*300</f>
        <v>0</v>
      </c>
      <c r="O87" s="0" t="n">
        <f aca="false">O42*1862.63</f>
        <v>0</v>
      </c>
      <c r="P87" s="0" t="n">
        <f aca="false">P42*400</f>
        <v>5200</v>
      </c>
      <c r="Q87" s="0" t="n">
        <f aca="false">Q42*500</f>
        <v>0</v>
      </c>
      <c r="R87" s="0" t="n">
        <f aca="false">R42*600</f>
        <v>0</v>
      </c>
      <c r="S87" s="0" t="n">
        <f aca="false">S42*1000</f>
        <v>0</v>
      </c>
      <c r="T87" s="0" t="n">
        <f aca="false">T42*2102.18</f>
        <v>0</v>
      </c>
      <c r="U87" s="0" t="n">
        <f aca="false">U42*400</f>
        <v>0</v>
      </c>
      <c r="V87" s="0" t="n">
        <f aca="false">V42*500</f>
        <v>0</v>
      </c>
      <c r="W87" s="0" t="n">
        <f aca="false">W42*600</f>
        <v>0</v>
      </c>
      <c r="X87" s="0" t="n">
        <f aca="false">X42*400</f>
        <v>1200</v>
      </c>
      <c r="Y87" s="0" t="n">
        <f aca="false">Y42*500</f>
        <v>2500</v>
      </c>
      <c r="Z87" s="0" t="n">
        <f aca="false">Z42*600</f>
        <v>0</v>
      </c>
      <c r="AA87" s="0" t="n">
        <f aca="false">AA42*800</f>
        <v>0</v>
      </c>
      <c r="AB87" s="0" t="n">
        <f aca="false">AB42*500</f>
        <v>5000</v>
      </c>
      <c r="AC87" s="0" t="n">
        <f aca="false">SUM(B87:AB87)</f>
        <v>29900</v>
      </c>
    </row>
    <row r="88" customFormat="false" ht="12.8" hidden="false" customHeight="false" outlineLevel="0" collapsed="false">
      <c r="A88" s="0" t="s">
        <v>552</v>
      </c>
      <c r="B88" s="0" t="n">
        <f aca="false">B43*650</f>
        <v>0</v>
      </c>
      <c r="C88" s="0" t="n">
        <f aca="false">C43*656.68</f>
        <v>0</v>
      </c>
      <c r="D88" s="0" t="n">
        <f aca="false">D43*400</f>
        <v>0</v>
      </c>
      <c r="E88" s="0" t="n">
        <f aca="false">E43*500</f>
        <v>0</v>
      </c>
      <c r="F88" s="0" t="n">
        <f aca="false">F43*800</f>
        <v>0</v>
      </c>
      <c r="G88" s="0" t="n">
        <f aca="false">G43*2500</f>
        <v>0</v>
      </c>
      <c r="H88" s="0" t="n">
        <f aca="false">H43*400</f>
        <v>0</v>
      </c>
      <c r="I88" s="0" t="n">
        <f aca="false">I43*500</f>
        <v>0</v>
      </c>
      <c r="J88" s="0" t="n">
        <f aca="false">J43*800</f>
        <v>0</v>
      </c>
      <c r="K88" s="0" t="n">
        <f aca="false">K43*800</f>
        <v>0</v>
      </c>
      <c r="L88" s="0" t="n">
        <f aca="false">L43*309.73</f>
        <v>0</v>
      </c>
      <c r="M88" s="0" t="n">
        <f aca="false">M43*500</f>
        <v>0</v>
      </c>
      <c r="N88" s="0" t="n">
        <f aca="false">N43*300</f>
        <v>0</v>
      </c>
      <c r="O88" s="0" t="n">
        <f aca="false">O43*1862.63</f>
        <v>3725.26</v>
      </c>
      <c r="P88" s="0" t="n">
        <f aca="false">P43*400</f>
        <v>0</v>
      </c>
      <c r="Q88" s="0" t="n">
        <f aca="false">Q43*500</f>
        <v>0</v>
      </c>
      <c r="R88" s="0" t="n">
        <f aca="false">R43*600</f>
        <v>0</v>
      </c>
      <c r="S88" s="0" t="n">
        <f aca="false">S43*1000</f>
        <v>0</v>
      </c>
      <c r="T88" s="0" t="n">
        <f aca="false">T43*2102.18</f>
        <v>0</v>
      </c>
      <c r="U88" s="0" t="n">
        <f aca="false">U43*400</f>
        <v>0</v>
      </c>
      <c r="V88" s="0" t="n">
        <f aca="false">V43*500</f>
        <v>0</v>
      </c>
      <c r="W88" s="0" t="n">
        <f aca="false">W43*600</f>
        <v>0</v>
      </c>
      <c r="X88" s="0" t="n">
        <f aca="false">X43*400</f>
        <v>0</v>
      </c>
      <c r="Y88" s="0" t="n">
        <f aca="false">Y43*500</f>
        <v>0</v>
      </c>
      <c r="Z88" s="0" t="n">
        <f aca="false">Z43*600</f>
        <v>0</v>
      </c>
      <c r="AA88" s="0" t="n">
        <f aca="false">AA43*800</f>
        <v>0</v>
      </c>
      <c r="AB88" s="0" t="n">
        <f aca="false">AB43*500</f>
        <v>0</v>
      </c>
      <c r="AC88" s="0" t="n">
        <f aca="false">SUM(B88:AB88)</f>
        <v>3725.26</v>
      </c>
    </row>
    <row r="89" customFormat="false" ht="12.8" hidden="false" customHeight="false" outlineLevel="0" collapsed="false">
      <c r="A89" s="0" t="s">
        <v>567</v>
      </c>
      <c r="B89" s="0" t="n">
        <f aca="false">B44*650</f>
        <v>650</v>
      </c>
      <c r="C89" s="0" t="n">
        <f aca="false">C44*656.68</f>
        <v>28237.24</v>
      </c>
      <c r="D89" s="0" t="n">
        <f aca="false">D44*400</f>
        <v>69600</v>
      </c>
      <c r="E89" s="0" t="n">
        <f aca="false">E44*500</f>
        <v>216500</v>
      </c>
      <c r="F89" s="0" t="n">
        <f aca="false">F44*800</f>
        <v>14400</v>
      </c>
      <c r="G89" s="0" t="n">
        <f aca="false">G44*2500</f>
        <v>2500</v>
      </c>
      <c r="H89" s="0" t="n">
        <f aca="false">H44*400</f>
        <v>21600</v>
      </c>
      <c r="I89" s="0" t="n">
        <f aca="false">I44*500</f>
        <v>75500</v>
      </c>
      <c r="J89" s="0" t="n">
        <f aca="false">J44*800</f>
        <v>5600</v>
      </c>
      <c r="K89" s="0" t="n">
        <f aca="false">K44*800</f>
        <v>464800</v>
      </c>
      <c r="L89" s="0" t="n">
        <f aca="false">L44*309.73</f>
        <v>309.73</v>
      </c>
      <c r="M89" s="0" t="n">
        <f aca="false">M44*500</f>
        <v>1500</v>
      </c>
      <c r="N89" s="0" t="n">
        <f aca="false">N44*300</f>
        <v>3000</v>
      </c>
      <c r="O89" s="0" t="n">
        <f aca="false">O44*1862.63</f>
        <v>3725.26</v>
      </c>
      <c r="P89" s="0" t="n">
        <f aca="false">P44*400</f>
        <v>56400</v>
      </c>
      <c r="Q89" s="0" t="n">
        <f aca="false">Q44*500</f>
        <v>5000</v>
      </c>
      <c r="R89" s="0" t="n">
        <f aca="false">R44*600</f>
        <v>13800</v>
      </c>
      <c r="S89" s="0" t="n">
        <f aca="false">S44*1000</f>
        <v>34000</v>
      </c>
      <c r="T89" s="0" t="n">
        <f aca="false">T44*2102.18</f>
        <v>29430.52</v>
      </c>
      <c r="U89" s="0" t="n">
        <f aca="false">U44*400</f>
        <v>1200</v>
      </c>
      <c r="V89" s="0" t="n">
        <f aca="false">V44*500</f>
        <v>61000</v>
      </c>
      <c r="W89" s="0" t="n">
        <f aca="false">W44*600</f>
        <v>13800</v>
      </c>
      <c r="X89" s="0" t="n">
        <f aca="false">X44*400</f>
        <v>52400</v>
      </c>
      <c r="Y89" s="0" t="n">
        <f aca="false">Y44*500</f>
        <v>42500</v>
      </c>
      <c r="Z89" s="0" t="n">
        <f aca="false">Z44*600</f>
        <v>19800</v>
      </c>
      <c r="AA89" s="0" t="n">
        <f aca="false">AA44*800</f>
        <v>800</v>
      </c>
      <c r="AB89" s="0" t="n">
        <f aca="false">AB44*500</f>
        <v>22000</v>
      </c>
      <c r="AC89" s="0" t="n">
        <f aca="false">SUM(B89:AB89)</f>
        <v>1260052.75</v>
      </c>
    </row>
    <row r="90" customFormat="false" ht="12.8" hidden="false" customHeight="false" outlineLevel="0" collapsed="false"/>
    <row r="91" customFormat="false" ht="12.8" hidden="false" customHeight="false" outlineLevel="0" collapsed="false"/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09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2.8" hidden="false" customHeight="fals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9" activeCellId="0" sqref="C29"/>
    </sheetView>
  </sheetViews>
  <sheetFormatPr defaultColWidth="11.625" defaultRowHeight="12.75" zeroHeight="false" outlineLevelRow="0" outlineLevelCol="0"/>
  <sheetData>
    <row r="1" customFormat="false" ht="12.75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75" hidden="false" customHeight="false" outlineLevel="0" collapsed="false">
      <c r="A2" s="0" t="s">
        <v>555</v>
      </c>
      <c r="B2" s="0" t="n">
        <v>55</v>
      </c>
      <c r="C2" s="0" t="n">
        <v>30288.26</v>
      </c>
    </row>
    <row r="3" customFormat="false" ht="12.75" hidden="false" customHeight="false" outlineLevel="0" collapsed="false">
      <c r="A3" s="0" t="s">
        <v>84</v>
      </c>
      <c r="B3" s="0" t="n">
        <v>22</v>
      </c>
      <c r="C3" s="0" t="n">
        <v>19948.04</v>
      </c>
    </row>
    <row r="4" customFormat="false" ht="12.75" hidden="false" customHeight="false" outlineLevel="0" collapsed="false">
      <c r="A4" s="0" t="s">
        <v>556</v>
      </c>
      <c r="B4" s="0" t="n">
        <v>43</v>
      </c>
      <c r="C4" s="0" t="n">
        <v>33049.7</v>
      </c>
    </row>
    <row r="5" customFormat="false" ht="12.75" hidden="false" customHeight="false" outlineLevel="0" collapsed="false">
      <c r="A5" s="0" t="s">
        <v>176</v>
      </c>
      <c r="B5" s="0" t="n">
        <v>12</v>
      </c>
      <c r="C5" s="0" t="n">
        <v>10120.6</v>
      </c>
    </row>
    <row r="6" customFormat="false" ht="12.75" hidden="false" customHeight="false" outlineLevel="0" collapsed="false">
      <c r="A6" s="0" t="s">
        <v>557</v>
      </c>
      <c r="B6" s="0" t="n">
        <v>115</v>
      </c>
      <c r="C6" s="0" t="n">
        <v>146156.53</v>
      </c>
    </row>
    <row r="7" customFormat="false" ht="12.75" hidden="false" customHeight="false" outlineLevel="0" collapsed="false">
      <c r="A7" s="0" t="s">
        <v>558</v>
      </c>
      <c r="B7" s="0" t="n">
        <v>20</v>
      </c>
      <c r="C7" s="0" t="n">
        <v>54919.86</v>
      </c>
    </row>
    <row r="8" customFormat="false" ht="12.75" hidden="false" customHeight="false" outlineLevel="0" collapsed="false">
      <c r="A8" s="0" t="s">
        <v>235</v>
      </c>
      <c r="B8" s="0" t="n">
        <v>40</v>
      </c>
      <c r="C8" s="0" t="n">
        <v>25833.95</v>
      </c>
    </row>
    <row r="9" customFormat="false" ht="12.75" hidden="false" customHeight="false" outlineLevel="0" collapsed="false">
      <c r="A9" s="0" t="s">
        <v>249</v>
      </c>
      <c r="B9" s="0" t="n">
        <v>24</v>
      </c>
      <c r="C9" s="0" t="n">
        <v>19422.69</v>
      </c>
    </row>
    <row r="10" customFormat="false" ht="12.75" hidden="false" customHeight="false" outlineLevel="0" collapsed="false">
      <c r="A10" s="0" t="s">
        <v>252</v>
      </c>
      <c r="B10" s="0" t="n">
        <v>24</v>
      </c>
      <c r="C10" s="0" t="n">
        <v>10255.52</v>
      </c>
    </row>
    <row r="11" customFormat="false" ht="12.75" hidden="false" customHeight="false" outlineLevel="0" collapsed="false">
      <c r="A11" s="0" t="s">
        <v>273</v>
      </c>
      <c r="B11" s="0" t="n">
        <v>99</v>
      </c>
      <c r="C11" s="0" t="n">
        <v>223735.28</v>
      </c>
    </row>
    <row r="12" customFormat="false" ht="12.75" hidden="false" customHeight="false" outlineLevel="0" collapsed="false">
      <c r="A12" s="0" t="s">
        <v>279</v>
      </c>
      <c r="B12" s="0" t="n">
        <v>9</v>
      </c>
      <c r="C12" s="0" t="n">
        <v>6773.24</v>
      </c>
    </row>
    <row r="13" customFormat="false" ht="12.75" hidden="false" customHeight="false" outlineLevel="0" collapsed="false">
      <c r="A13" s="0" t="s">
        <v>282</v>
      </c>
      <c r="B13" s="0" t="n">
        <v>34</v>
      </c>
      <c r="C13" s="0" t="n">
        <v>25685.01</v>
      </c>
    </row>
    <row r="14" customFormat="false" ht="12.75" hidden="false" customHeight="false" outlineLevel="0" collapsed="false">
      <c r="A14" s="0" t="s">
        <v>285</v>
      </c>
      <c r="B14" s="0" t="n">
        <v>15</v>
      </c>
      <c r="C14" s="0" t="n">
        <v>18663.26</v>
      </c>
    </row>
    <row r="15" customFormat="false" ht="12.75" hidden="false" customHeight="false" outlineLevel="0" collapsed="false">
      <c r="A15" s="0" t="s">
        <v>288</v>
      </c>
      <c r="B15" s="0" t="n">
        <v>79</v>
      </c>
      <c r="C15" s="0" t="n">
        <v>87521.59</v>
      </c>
    </row>
    <row r="16" customFormat="false" ht="12.75" hidden="false" customHeight="false" outlineLevel="0" collapsed="false">
      <c r="A16" s="0" t="s">
        <v>291</v>
      </c>
      <c r="B16" s="0" t="n">
        <v>51</v>
      </c>
      <c r="C16" s="0" t="n">
        <v>54128.56</v>
      </c>
    </row>
    <row r="17" customFormat="false" ht="12.75" hidden="false" customHeight="false" outlineLevel="0" collapsed="false">
      <c r="A17" s="0" t="s">
        <v>294</v>
      </c>
      <c r="B17" s="0" t="n">
        <v>14</v>
      </c>
      <c r="C17" s="0" t="n">
        <v>10802.31</v>
      </c>
    </row>
    <row r="18" customFormat="false" ht="12.75" hidden="false" customHeight="false" outlineLevel="0" collapsed="false">
      <c r="A18" s="0" t="s">
        <v>296</v>
      </c>
      <c r="B18" s="0" t="n">
        <v>1</v>
      </c>
      <c r="C18" s="0" t="n">
        <v>497.84</v>
      </c>
    </row>
    <row r="19" customFormat="false" ht="12.75" hidden="false" customHeight="false" outlineLevel="0" collapsed="false">
      <c r="A19" s="0" t="s">
        <v>329</v>
      </c>
      <c r="B19" s="0" t="n">
        <v>6</v>
      </c>
      <c r="C19" s="0" t="n">
        <v>4809.93</v>
      </c>
    </row>
    <row r="20" customFormat="false" ht="12.75" hidden="false" customHeight="false" outlineLevel="0" collapsed="false">
      <c r="A20" s="0" t="s">
        <v>361</v>
      </c>
      <c r="B20" s="0" t="n">
        <v>4</v>
      </c>
      <c r="C20" s="0" t="n">
        <v>2495.61</v>
      </c>
    </row>
    <row r="21" customFormat="false" ht="12.75" hidden="false" customHeight="false" outlineLevel="0" collapsed="false">
      <c r="A21" s="0" t="s">
        <v>370</v>
      </c>
      <c r="B21" s="0" t="n">
        <v>7</v>
      </c>
      <c r="C21" s="0" t="n">
        <v>10734.88</v>
      </c>
    </row>
    <row r="22" customFormat="false" ht="12.75" hidden="false" customHeight="false" outlineLevel="0" collapsed="false">
      <c r="A22" s="0" t="s">
        <v>372</v>
      </c>
      <c r="B22" s="0" t="n">
        <v>24</v>
      </c>
      <c r="C22" s="0" t="n">
        <v>23548.32</v>
      </c>
    </row>
    <row r="23" customFormat="false" ht="12.75" hidden="false" customHeight="false" outlineLevel="0" collapsed="false">
      <c r="A23" s="0" t="s">
        <v>380</v>
      </c>
      <c r="B23" s="0" t="n">
        <v>21</v>
      </c>
      <c r="C23" s="0" t="n">
        <v>25973.48</v>
      </c>
    </row>
    <row r="24" customFormat="false" ht="12.75" hidden="false" customHeight="false" outlineLevel="0" collapsed="false">
      <c r="A24" s="0" t="s">
        <v>562</v>
      </c>
      <c r="B24" s="0" t="n">
        <v>1</v>
      </c>
      <c r="C24" s="0" t="n">
        <v>899.16</v>
      </c>
    </row>
    <row r="25" customFormat="false" ht="12.75" hidden="false" customHeight="false" outlineLevel="0" collapsed="false">
      <c r="A25" s="0" t="s">
        <v>563</v>
      </c>
      <c r="B25" s="0" t="n">
        <v>50</v>
      </c>
      <c r="C25" s="0" t="n">
        <v>23227.43</v>
      </c>
    </row>
    <row r="26" customFormat="false" ht="12.75" hidden="false" customHeight="false" outlineLevel="0" collapsed="false">
      <c r="A26" s="0" t="s">
        <v>488</v>
      </c>
      <c r="B26" s="0" t="n">
        <v>1</v>
      </c>
      <c r="C26" s="0" t="n">
        <v>1033.23</v>
      </c>
    </row>
    <row r="27" customFormat="false" ht="12.75" hidden="false" customHeight="false" outlineLevel="0" collapsed="false">
      <c r="A27" s="0" t="s">
        <v>492</v>
      </c>
      <c r="B27" s="0" t="n">
        <v>109</v>
      </c>
      <c r="C27" s="0" t="n">
        <v>27515.13</v>
      </c>
    </row>
    <row r="28" customFormat="false" ht="12.75" hidden="false" customHeight="false" outlineLevel="0" collapsed="false">
      <c r="A28" s="0" t="s">
        <v>527</v>
      </c>
      <c r="B28" s="0" t="n">
        <v>1</v>
      </c>
      <c r="C28" s="0" t="n">
        <v>826.71</v>
      </c>
    </row>
    <row r="29" customFormat="false" ht="12.75" hidden="false" customHeight="false" outlineLevel="0" collapsed="false">
      <c r="A29" s="0" t="s">
        <v>567</v>
      </c>
      <c r="B29" s="0" t="n">
        <v>881</v>
      </c>
      <c r="C29" s="0" t="n">
        <v>898866.12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9" activeCellId="0" sqref="C29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69.29"/>
  </cols>
  <sheetData>
    <row r="1" customFormat="false" ht="12.75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75" hidden="false" customHeight="false" outlineLevel="0" collapsed="false">
      <c r="A2" s="0" t="s">
        <v>555</v>
      </c>
      <c r="B2" s="0" t="n">
        <v>55</v>
      </c>
      <c r="C2" s="0" t="n">
        <v>30288.26</v>
      </c>
    </row>
    <row r="3" customFormat="false" ht="12.75" hidden="false" customHeight="false" outlineLevel="0" collapsed="false">
      <c r="A3" s="0" t="s">
        <v>84</v>
      </c>
      <c r="B3" s="0" t="n">
        <v>22</v>
      </c>
      <c r="C3" s="0" t="n">
        <v>19948.04</v>
      </c>
    </row>
    <row r="4" customFormat="false" ht="12.75" hidden="false" customHeight="false" outlineLevel="0" collapsed="false">
      <c r="A4" s="0" t="s">
        <v>556</v>
      </c>
      <c r="B4" s="0" t="n">
        <v>43</v>
      </c>
      <c r="C4" s="0" t="n">
        <v>33049.7</v>
      </c>
    </row>
    <row r="5" customFormat="false" ht="12.75" hidden="false" customHeight="false" outlineLevel="0" collapsed="false">
      <c r="A5" s="0" t="s">
        <v>176</v>
      </c>
      <c r="B5" s="0" t="n">
        <v>12</v>
      </c>
      <c r="C5" s="0" t="n">
        <v>10120.6</v>
      </c>
    </row>
    <row r="6" customFormat="false" ht="12.75" hidden="false" customHeight="false" outlineLevel="0" collapsed="false">
      <c r="A6" s="0" t="s">
        <v>557</v>
      </c>
      <c r="B6" s="0" t="n">
        <v>115</v>
      </c>
      <c r="C6" s="0" t="n">
        <v>146156.53</v>
      </c>
    </row>
    <row r="7" customFormat="false" ht="12.75" hidden="false" customHeight="false" outlineLevel="0" collapsed="false">
      <c r="A7" s="0" t="s">
        <v>558</v>
      </c>
      <c r="B7" s="0" t="n">
        <v>20</v>
      </c>
      <c r="C7" s="0" t="n">
        <v>54919.86</v>
      </c>
    </row>
    <row r="8" customFormat="false" ht="12.75" hidden="false" customHeight="false" outlineLevel="0" collapsed="false">
      <c r="A8" s="0" t="s">
        <v>235</v>
      </c>
      <c r="B8" s="0" t="n">
        <v>40</v>
      </c>
      <c r="C8" s="0" t="n">
        <v>25833.95</v>
      </c>
    </row>
    <row r="9" customFormat="false" ht="12.75" hidden="false" customHeight="false" outlineLevel="0" collapsed="false">
      <c r="A9" s="0" t="s">
        <v>249</v>
      </c>
      <c r="B9" s="0" t="n">
        <v>24</v>
      </c>
      <c r="C9" s="0" t="n">
        <v>19422.69</v>
      </c>
    </row>
    <row r="10" customFormat="false" ht="12.75" hidden="false" customHeight="false" outlineLevel="0" collapsed="false">
      <c r="A10" s="0" t="s">
        <v>252</v>
      </c>
      <c r="B10" s="0" t="n">
        <v>24</v>
      </c>
      <c r="C10" s="0" t="n">
        <v>10255.52</v>
      </c>
    </row>
    <row r="11" customFormat="false" ht="12.75" hidden="false" customHeight="false" outlineLevel="0" collapsed="false">
      <c r="A11" s="0" t="s">
        <v>273</v>
      </c>
      <c r="B11" s="0" t="n">
        <v>99</v>
      </c>
      <c r="C11" s="0" t="n">
        <v>223735.28</v>
      </c>
    </row>
    <row r="12" customFormat="false" ht="12.75" hidden="false" customHeight="false" outlineLevel="0" collapsed="false">
      <c r="A12" s="0" t="s">
        <v>279</v>
      </c>
      <c r="B12" s="0" t="n">
        <v>9</v>
      </c>
      <c r="C12" s="0" t="n">
        <v>6773.24</v>
      </c>
    </row>
    <row r="13" customFormat="false" ht="12.75" hidden="false" customHeight="false" outlineLevel="0" collapsed="false">
      <c r="A13" s="0" t="s">
        <v>282</v>
      </c>
      <c r="B13" s="0" t="n">
        <v>34</v>
      </c>
      <c r="C13" s="0" t="n">
        <v>25685.01</v>
      </c>
    </row>
    <row r="14" customFormat="false" ht="12.75" hidden="false" customHeight="false" outlineLevel="0" collapsed="false">
      <c r="A14" s="0" t="s">
        <v>285</v>
      </c>
      <c r="B14" s="0" t="n">
        <v>15</v>
      </c>
      <c r="C14" s="0" t="n">
        <v>18663.26</v>
      </c>
    </row>
    <row r="15" customFormat="false" ht="12.75" hidden="false" customHeight="false" outlineLevel="0" collapsed="false">
      <c r="A15" s="0" t="s">
        <v>288</v>
      </c>
      <c r="B15" s="0" t="n">
        <v>79</v>
      </c>
      <c r="C15" s="0" t="n">
        <v>87521.59</v>
      </c>
    </row>
    <row r="16" customFormat="false" ht="12.75" hidden="false" customHeight="false" outlineLevel="0" collapsed="false">
      <c r="A16" s="0" t="s">
        <v>291</v>
      </c>
      <c r="B16" s="0" t="n">
        <v>51</v>
      </c>
      <c r="C16" s="0" t="n">
        <v>54128.56</v>
      </c>
    </row>
    <row r="17" customFormat="false" ht="12.75" hidden="false" customHeight="false" outlineLevel="0" collapsed="false">
      <c r="A17" s="0" t="s">
        <v>294</v>
      </c>
      <c r="B17" s="0" t="n">
        <v>14</v>
      </c>
      <c r="C17" s="0" t="n">
        <v>10802.31</v>
      </c>
    </row>
    <row r="18" customFormat="false" ht="12.75" hidden="false" customHeight="false" outlineLevel="0" collapsed="false">
      <c r="A18" s="0" t="s">
        <v>296</v>
      </c>
      <c r="B18" s="0" t="n">
        <v>1</v>
      </c>
      <c r="C18" s="0" t="n">
        <v>497.84</v>
      </c>
    </row>
    <row r="19" customFormat="false" ht="12.75" hidden="false" customHeight="false" outlineLevel="0" collapsed="false">
      <c r="A19" s="0" t="s">
        <v>329</v>
      </c>
      <c r="B19" s="0" t="n">
        <v>6</v>
      </c>
      <c r="C19" s="0" t="n">
        <v>4809.93</v>
      </c>
    </row>
    <row r="20" customFormat="false" ht="12.75" hidden="false" customHeight="false" outlineLevel="0" collapsed="false">
      <c r="A20" s="0" t="s">
        <v>361</v>
      </c>
      <c r="B20" s="0" t="n">
        <v>4</v>
      </c>
      <c r="C20" s="0" t="n">
        <v>2495.61</v>
      </c>
    </row>
    <row r="21" customFormat="false" ht="12.75" hidden="false" customHeight="false" outlineLevel="0" collapsed="false">
      <c r="A21" s="0" t="s">
        <v>370</v>
      </c>
      <c r="B21" s="0" t="n">
        <v>7</v>
      </c>
      <c r="C21" s="0" t="n">
        <v>10734.88</v>
      </c>
    </row>
    <row r="22" customFormat="false" ht="12.75" hidden="false" customHeight="false" outlineLevel="0" collapsed="false">
      <c r="A22" s="0" t="s">
        <v>372</v>
      </c>
      <c r="B22" s="0" t="n">
        <v>24</v>
      </c>
      <c r="C22" s="0" t="n">
        <v>23548.32</v>
      </c>
    </row>
    <row r="23" customFormat="false" ht="12.75" hidden="false" customHeight="false" outlineLevel="0" collapsed="false">
      <c r="A23" s="0" t="s">
        <v>380</v>
      </c>
      <c r="B23" s="0" t="n">
        <v>21</v>
      </c>
      <c r="C23" s="0" t="n">
        <v>25973.48</v>
      </c>
    </row>
    <row r="24" customFormat="false" ht="12.75" hidden="false" customHeight="false" outlineLevel="0" collapsed="false">
      <c r="A24" s="0" t="s">
        <v>562</v>
      </c>
      <c r="B24" s="0" t="n">
        <v>1</v>
      </c>
      <c r="C24" s="0" t="n">
        <v>899.16</v>
      </c>
    </row>
    <row r="25" customFormat="false" ht="12.75" hidden="false" customHeight="false" outlineLevel="0" collapsed="false">
      <c r="A25" s="0" t="s">
        <v>563</v>
      </c>
      <c r="B25" s="0" t="n">
        <v>50</v>
      </c>
      <c r="C25" s="0" t="n">
        <v>23227.43</v>
      </c>
    </row>
    <row r="26" customFormat="false" ht="12.75" hidden="false" customHeight="false" outlineLevel="0" collapsed="false">
      <c r="A26" s="0" t="s">
        <v>488</v>
      </c>
      <c r="B26" s="0" t="n">
        <v>1</v>
      </c>
      <c r="C26" s="0" t="n">
        <v>1033.23</v>
      </c>
    </row>
    <row r="27" customFormat="false" ht="12.75" hidden="false" customHeight="false" outlineLevel="0" collapsed="false">
      <c r="A27" s="0" t="s">
        <v>492</v>
      </c>
      <c r="B27" s="0" t="n">
        <v>109</v>
      </c>
      <c r="C27" s="0" t="n">
        <v>27515.13</v>
      </c>
    </row>
    <row r="28" customFormat="false" ht="12.75" hidden="false" customHeight="false" outlineLevel="0" collapsed="false">
      <c r="A28" s="0" t="s">
        <v>527</v>
      </c>
      <c r="B28" s="0" t="n">
        <v>1</v>
      </c>
      <c r="C28" s="0" t="n">
        <v>826.71</v>
      </c>
    </row>
    <row r="29" customFormat="false" ht="12.75" hidden="false" customHeight="false" outlineLevel="0" collapsed="false">
      <c r="A29" s="0" t="s">
        <v>567</v>
      </c>
      <c r="B29" s="0" t="n">
        <v>881</v>
      </c>
      <c r="C29" s="0" t="n">
        <v>898866.12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9"/>
  <sheetViews>
    <sheetView showFormulas="false" showGridLines="true" showRowColHeaders="true" showZeros="true" rightToLeft="false" tabSelected="false" showOutlineSymbols="true" defaultGridColor="true" view="normal" topLeftCell="A22" colorId="64" zoomScale="90" zoomScaleNormal="90" zoomScalePageLayoutView="100" workbookViewId="0">
      <selection pane="topLeft" activeCell="J22" activeCellId="0" sqref="J22"/>
    </sheetView>
  </sheetViews>
  <sheetFormatPr defaultColWidth="11.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3"/>
    <col collapsed="false" customWidth="true" hidden="false" outlineLevel="0" max="3" min="3" style="0" width="10.96"/>
    <col collapsed="false" customWidth="true" hidden="false" outlineLevel="0" max="4" min="4" style="0" width="11.84"/>
    <col collapsed="false" customWidth="true" hidden="false" outlineLevel="0" max="5" min="5" style="0" width="12.71"/>
    <col collapsed="false" customWidth="true" hidden="false" outlineLevel="0" max="6" min="6" style="0" width="11.11"/>
    <col collapsed="false" customWidth="true" hidden="false" outlineLevel="0" max="8" min="7" style="0" width="11.69"/>
    <col collapsed="false" customWidth="true" hidden="false" outlineLevel="0" max="9" min="9" style="0" width="11.25"/>
    <col collapsed="false" customWidth="true" hidden="false" outlineLevel="0" max="10" min="10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572</v>
      </c>
      <c r="E1" s="0" t="s">
        <v>573</v>
      </c>
      <c r="F1" s="0" t="s">
        <v>577</v>
      </c>
      <c r="G1" s="0" t="s">
        <v>578</v>
      </c>
      <c r="H1" s="0" t="s">
        <v>579</v>
      </c>
      <c r="I1" s="0" t="s">
        <v>580</v>
      </c>
      <c r="J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34</v>
      </c>
      <c r="D2" s="0" t="n">
        <v>2</v>
      </c>
      <c r="E2" s="0" t="n">
        <v>2</v>
      </c>
      <c r="F2" s="0" t="n">
        <v>3</v>
      </c>
      <c r="G2" s="0" t="n">
        <v>2</v>
      </c>
      <c r="H2" s="0" t="n">
        <v>9</v>
      </c>
      <c r="I2" s="0" t="n">
        <v>3</v>
      </c>
      <c r="J2" s="0" t="n">
        <v>55</v>
      </c>
    </row>
    <row r="3" customFormat="false" ht="12.8" hidden="false" customHeight="false" outlineLevel="0" collapsed="false">
      <c r="A3" s="0" t="s">
        <v>84</v>
      </c>
      <c r="B3" s="0" t="n">
        <v>0</v>
      </c>
      <c r="C3" s="0" t="n">
        <v>0</v>
      </c>
      <c r="D3" s="0" t="n">
        <v>12</v>
      </c>
      <c r="E3" s="0" t="n">
        <v>0</v>
      </c>
      <c r="F3" s="0" t="n">
        <v>0</v>
      </c>
      <c r="G3" s="0" t="n">
        <v>5</v>
      </c>
      <c r="H3" s="0" t="n">
        <v>3</v>
      </c>
      <c r="I3" s="0" t="n">
        <v>2</v>
      </c>
      <c r="J3" s="0" t="n">
        <v>22</v>
      </c>
    </row>
    <row r="4" customFormat="false" ht="12.8" hidden="false" customHeight="false" outlineLevel="0" collapsed="false">
      <c r="A4" s="0" t="s">
        <v>556</v>
      </c>
      <c r="B4" s="0" t="n">
        <v>6</v>
      </c>
      <c r="C4" s="0" t="n">
        <v>13</v>
      </c>
      <c r="D4" s="0" t="n">
        <v>11</v>
      </c>
      <c r="E4" s="0" t="n">
        <v>5</v>
      </c>
      <c r="F4" s="0" t="n">
        <v>7</v>
      </c>
      <c r="G4" s="0" t="n">
        <v>0</v>
      </c>
      <c r="H4" s="0" t="n">
        <v>1</v>
      </c>
      <c r="I4" s="0" t="n">
        <v>0</v>
      </c>
      <c r="J4" s="0" t="n">
        <v>43</v>
      </c>
    </row>
    <row r="5" customFormat="false" ht="12.8" hidden="false" customHeight="false" outlineLevel="0" collapsed="false">
      <c r="A5" s="0" t="s">
        <v>176</v>
      </c>
      <c r="B5" s="0" t="n">
        <v>1</v>
      </c>
      <c r="C5" s="0" t="n">
        <v>1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8</v>
      </c>
      <c r="I5" s="0" t="n">
        <v>2</v>
      </c>
      <c r="J5" s="0" t="n">
        <v>12</v>
      </c>
    </row>
    <row r="6" customFormat="false" ht="12.8" hidden="false" customHeight="false" outlineLevel="0" collapsed="false">
      <c r="A6" s="0" t="s">
        <v>557</v>
      </c>
      <c r="B6" s="0" t="n">
        <v>0</v>
      </c>
      <c r="C6" s="0" t="n">
        <v>17</v>
      </c>
      <c r="D6" s="0" t="n">
        <v>12</v>
      </c>
      <c r="E6" s="0" t="n">
        <v>38</v>
      </c>
      <c r="F6" s="0" t="n">
        <v>24</v>
      </c>
      <c r="G6" s="0" t="n">
        <v>12</v>
      </c>
      <c r="H6" s="0" t="n">
        <v>6</v>
      </c>
      <c r="I6" s="0" t="n">
        <v>6</v>
      </c>
      <c r="J6" s="0" t="n">
        <v>115</v>
      </c>
    </row>
    <row r="7" customFormat="false" ht="12.8" hidden="false" customHeight="false" outlineLevel="0" collapsed="false">
      <c r="A7" s="0" t="s">
        <v>558</v>
      </c>
      <c r="B7" s="0" t="n">
        <v>0</v>
      </c>
      <c r="C7" s="0" t="n">
        <v>9</v>
      </c>
      <c r="D7" s="0" t="n">
        <v>3</v>
      </c>
      <c r="E7" s="0" t="n">
        <v>3</v>
      </c>
      <c r="F7" s="0" t="n">
        <v>4</v>
      </c>
      <c r="G7" s="0" t="n">
        <v>0</v>
      </c>
      <c r="H7" s="0" t="n">
        <v>1</v>
      </c>
      <c r="I7" s="0" t="n">
        <v>0</v>
      </c>
      <c r="J7" s="0" t="n">
        <v>20</v>
      </c>
    </row>
    <row r="8" customFormat="false" ht="12.8" hidden="false" customHeight="false" outlineLevel="0" collapsed="false">
      <c r="A8" s="0" t="s">
        <v>235</v>
      </c>
      <c r="B8" s="0" t="n">
        <v>0</v>
      </c>
      <c r="C8" s="0" t="n">
        <v>13</v>
      </c>
      <c r="D8" s="0" t="n">
        <v>0</v>
      </c>
      <c r="E8" s="0" t="n">
        <v>2</v>
      </c>
      <c r="F8" s="0" t="n">
        <v>24</v>
      </c>
      <c r="G8" s="0" t="n">
        <v>0</v>
      </c>
      <c r="H8" s="0" t="n">
        <v>1</v>
      </c>
      <c r="I8" s="0" t="n">
        <v>0</v>
      </c>
      <c r="J8" s="0" t="n">
        <v>40</v>
      </c>
    </row>
    <row r="9" customFormat="false" ht="12.8" hidden="false" customHeight="false" outlineLevel="0" collapsed="false">
      <c r="A9" s="0" t="s">
        <v>249</v>
      </c>
      <c r="B9" s="0" t="n">
        <v>0</v>
      </c>
      <c r="C9" s="0" t="n">
        <v>15</v>
      </c>
      <c r="D9" s="0" t="n">
        <v>4</v>
      </c>
      <c r="E9" s="0" t="n">
        <v>2</v>
      </c>
      <c r="F9" s="0" t="n">
        <v>0</v>
      </c>
      <c r="G9" s="0" t="n">
        <v>0</v>
      </c>
      <c r="H9" s="0" t="n">
        <v>1</v>
      </c>
      <c r="I9" s="0" t="n">
        <v>2</v>
      </c>
      <c r="J9" s="0" t="n">
        <v>24</v>
      </c>
    </row>
    <row r="10" customFormat="false" ht="12.8" hidden="false" customHeight="false" outlineLevel="0" collapsed="false">
      <c r="A10" s="0" t="s">
        <v>252</v>
      </c>
      <c r="B10" s="0" t="n">
        <v>0</v>
      </c>
      <c r="C10" s="0" t="n">
        <v>0</v>
      </c>
      <c r="D10" s="0" t="n">
        <v>24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24</v>
      </c>
    </row>
    <row r="11" customFormat="false" ht="12.8" hidden="false" customHeight="false" outlineLevel="0" collapsed="false">
      <c r="A11" s="0" t="s">
        <v>273</v>
      </c>
      <c r="B11" s="0" t="n">
        <v>0</v>
      </c>
      <c r="C11" s="0" t="n">
        <v>25</v>
      </c>
      <c r="D11" s="0" t="n">
        <v>2</v>
      </c>
      <c r="E11" s="0" t="n">
        <v>66</v>
      </c>
      <c r="F11" s="0" t="n">
        <v>6</v>
      </c>
      <c r="G11" s="0" t="n">
        <v>0</v>
      </c>
      <c r="H11" s="0" t="n">
        <v>0</v>
      </c>
      <c r="I11" s="0" t="n">
        <v>0</v>
      </c>
      <c r="J11" s="0" t="n">
        <v>99</v>
      </c>
    </row>
    <row r="12" customFormat="false" ht="12.8" hidden="false" customHeight="false" outlineLevel="0" collapsed="false">
      <c r="A12" s="0" t="s">
        <v>279</v>
      </c>
      <c r="B12" s="0" t="n">
        <v>0</v>
      </c>
      <c r="C12" s="0" t="n">
        <v>6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3</v>
      </c>
      <c r="I12" s="0" t="n">
        <v>0</v>
      </c>
      <c r="J12" s="0" t="n">
        <v>9</v>
      </c>
    </row>
    <row r="13" customFormat="false" ht="12.8" hidden="false" customHeight="false" outlineLevel="0" collapsed="false">
      <c r="A13" s="0" t="s">
        <v>282</v>
      </c>
      <c r="B13" s="0" t="n">
        <v>0</v>
      </c>
      <c r="C13" s="0" t="n">
        <v>16</v>
      </c>
      <c r="D13" s="0" t="n">
        <v>7</v>
      </c>
      <c r="E13" s="0" t="n">
        <v>0</v>
      </c>
      <c r="F13" s="0" t="n">
        <v>0</v>
      </c>
      <c r="G13" s="0" t="n">
        <v>0</v>
      </c>
      <c r="H13" s="0" t="n">
        <v>4</v>
      </c>
      <c r="I13" s="0" t="n">
        <v>7</v>
      </c>
      <c r="J13" s="0" t="n">
        <v>34</v>
      </c>
    </row>
    <row r="14" customFormat="false" ht="12.8" hidden="false" customHeight="false" outlineLevel="0" collapsed="false">
      <c r="A14" s="0" t="s">
        <v>285</v>
      </c>
      <c r="B14" s="0" t="n">
        <v>0</v>
      </c>
      <c r="C14" s="0" t="n">
        <v>10</v>
      </c>
      <c r="D14" s="0" t="n">
        <v>1</v>
      </c>
      <c r="E14" s="0" t="n">
        <v>1</v>
      </c>
      <c r="F14" s="0" t="n">
        <v>1</v>
      </c>
      <c r="G14" s="0" t="n">
        <v>1</v>
      </c>
      <c r="H14" s="0" t="n">
        <v>1</v>
      </c>
      <c r="I14" s="0" t="n">
        <v>0</v>
      </c>
      <c r="J14" s="0" t="n">
        <v>15</v>
      </c>
    </row>
    <row r="15" customFormat="false" ht="12.8" hidden="false" customHeight="false" outlineLevel="0" collapsed="false">
      <c r="A15" s="0" t="s">
        <v>288</v>
      </c>
      <c r="B15" s="0" t="n">
        <v>0</v>
      </c>
      <c r="C15" s="0" t="n">
        <v>29</v>
      </c>
      <c r="D15" s="0" t="n">
        <v>9</v>
      </c>
      <c r="E15" s="0" t="n">
        <v>0</v>
      </c>
      <c r="F15" s="0" t="n">
        <v>18</v>
      </c>
      <c r="G15" s="0" t="n">
        <v>0</v>
      </c>
      <c r="H15" s="0" t="n">
        <v>23</v>
      </c>
      <c r="I15" s="0" t="n">
        <v>0</v>
      </c>
      <c r="J15" s="0" t="n">
        <v>79</v>
      </c>
    </row>
    <row r="16" customFormat="false" ht="12.8" hidden="false" customHeight="false" outlineLevel="0" collapsed="false">
      <c r="A16" s="0" t="s">
        <v>291</v>
      </c>
      <c r="B16" s="0" t="n">
        <v>7</v>
      </c>
      <c r="C16" s="0" t="n">
        <v>27</v>
      </c>
      <c r="D16" s="0" t="n">
        <v>7</v>
      </c>
      <c r="E16" s="0" t="n">
        <v>2</v>
      </c>
      <c r="F16" s="0" t="n">
        <v>7</v>
      </c>
      <c r="G16" s="0" t="n">
        <v>0</v>
      </c>
      <c r="H16" s="0" t="n">
        <v>1</v>
      </c>
      <c r="I16" s="0" t="n">
        <v>0</v>
      </c>
      <c r="J16" s="0" t="n">
        <v>51</v>
      </c>
    </row>
    <row r="17" customFormat="false" ht="12.8" hidden="false" customHeight="false" outlineLevel="0" collapsed="false">
      <c r="A17" s="0" t="s">
        <v>294</v>
      </c>
      <c r="B17" s="0" t="n">
        <v>0</v>
      </c>
      <c r="C17" s="0" t="n">
        <v>2</v>
      </c>
      <c r="D17" s="0" t="n">
        <v>0</v>
      </c>
      <c r="E17" s="0" t="n">
        <v>0</v>
      </c>
      <c r="F17" s="0" t="n">
        <v>0</v>
      </c>
      <c r="G17" s="0" t="n">
        <v>11</v>
      </c>
      <c r="H17" s="0" t="n">
        <v>0</v>
      </c>
      <c r="I17" s="0" t="n">
        <v>1</v>
      </c>
      <c r="J17" s="0" t="n">
        <v>14</v>
      </c>
    </row>
    <row r="18" customFormat="false" ht="12.8" hidden="false" customHeight="false" outlineLevel="0" collapsed="false">
      <c r="A18" s="0" t="s">
        <v>296</v>
      </c>
      <c r="B18" s="0" t="n">
        <v>0</v>
      </c>
      <c r="C18" s="0" t="n">
        <v>0</v>
      </c>
      <c r="D18" s="0" t="n">
        <v>0</v>
      </c>
      <c r="E18" s="0" t="n">
        <v>0</v>
      </c>
      <c r="F18" s="0" t="n">
        <v>1</v>
      </c>
      <c r="G18" s="0" t="n">
        <v>0</v>
      </c>
      <c r="H18" s="0" t="n">
        <v>0</v>
      </c>
      <c r="I18" s="0" t="n">
        <v>0</v>
      </c>
      <c r="J18" s="0" t="n">
        <v>1</v>
      </c>
    </row>
    <row r="19" customFormat="false" ht="12.8" hidden="false" customHeight="false" outlineLevel="0" collapsed="false">
      <c r="A19" s="0" t="s">
        <v>329</v>
      </c>
      <c r="B19" s="0" t="n">
        <v>0</v>
      </c>
      <c r="C19" s="0" t="n">
        <v>4</v>
      </c>
      <c r="D19" s="0" t="n">
        <v>0</v>
      </c>
      <c r="E19" s="0" t="n">
        <v>0</v>
      </c>
      <c r="F19" s="0" t="n">
        <v>0</v>
      </c>
      <c r="G19" s="0" t="n">
        <v>1</v>
      </c>
      <c r="H19" s="0" t="n">
        <v>0</v>
      </c>
      <c r="I19" s="0" t="n">
        <v>1</v>
      </c>
      <c r="J19" s="0" t="n">
        <v>6</v>
      </c>
    </row>
    <row r="20" customFormat="false" ht="12.8" hidden="false" customHeight="false" outlineLevel="0" collapsed="false">
      <c r="A20" s="0" t="s">
        <v>361</v>
      </c>
      <c r="B20" s="0" t="n">
        <v>0</v>
      </c>
      <c r="C20" s="0" t="n">
        <v>4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4</v>
      </c>
    </row>
    <row r="21" customFormat="false" ht="12.8" hidden="false" customHeight="false" outlineLevel="0" collapsed="false">
      <c r="A21" s="0" t="s">
        <v>370</v>
      </c>
      <c r="B21" s="0" t="n">
        <v>0</v>
      </c>
      <c r="C21" s="0" t="n">
        <v>6</v>
      </c>
      <c r="D21" s="0" t="n">
        <v>1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7</v>
      </c>
    </row>
    <row r="22" customFormat="false" ht="12.8" hidden="false" customHeight="false" outlineLevel="0" collapsed="false">
      <c r="A22" s="0" t="s">
        <v>372</v>
      </c>
      <c r="B22" s="0" t="n">
        <v>0</v>
      </c>
      <c r="C22" s="0" t="n">
        <v>9</v>
      </c>
      <c r="D22" s="0" t="n">
        <v>3</v>
      </c>
      <c r="E22" s="0" t="n">
        <v>1</v>
      </c>
      <c r="F22" s="0" t="n">
        <v>5</v>
      </c>
      <c r="G22" s="0" t="n">
        <v>0</v>
      </c>
      <c r="H22" s="0" t="n">
        <v>6</v>
      </c>
      <c r="I22" s="0" t="n">
        <v>0</v>
      </c>
      <c r="J22" s="0" t="n">
        <v>24</v>
      </c>
    </row>
    <row r="23" customFormat="false" ht="12.8" hidden="false" customHeight="false" outlineLevel="0" collapsed="false">
      <c r="A23" s="0" t="s">
        <v>380</v>
      </c>
      <c r="B23" s="0" t="n">
        <v>0</v>
      </c>
      <c r="C23" s="0" t="n">
        <v>15</v>
      </c>
      <c r="D23" s="0" t="n">
        <v>0</v>
      </c>
      <c r="E23" s="0" t="n">
        <v>2</v>
      </c>
      <c r="F23" s="0" t="n">
        <v>0</v>
      </c>
      <c r="G23" s="0" t="n">
        <v>0</v>
      </c>
      <c r="H23" s="0" t="n">
        <v>3</v>
      </c>
      <c r="I23" s="0" t="n">
        <v>1</v>
      </c>
      <c r="J23" s="0" t="n">
        <v>21</v>
      </c>
    </row>
    <row r="24" customFormat="false" ht="12.8" hidden="false" customHeight="false" outlineLevel="0" collapsed="false">
      <c r="A24" s="0" t="s">
        <v>562</v>
      </c>
      <c r="B24" s="0" t="n">
        <v>0</v>
      </c>
      <c r="C24" s="0" t="n">
        <v>0</v>
      </c>
      <c r="D24" s="0" t="n">
        <v>0</v>
      </c>
      <c r="E24" s="0" t="n">
        <v>1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1</v>
      </c>
    </row>
    <row r="25" customFormat="false" ht="12.8" hidden="false" customHeight="false" outlineLevel="0" collapsed="false">
      <c r="A25" s="0" t="s">
        <v>563</v>
      </c>
      <c r="B25" s="0" t="n">
        <v>3</v>
      </c>
      <c r="C25" s="0" t="n">
        <v>9</v>
      </c>
      <c r="D25" s="0" t="n">
        <v>0</v>
      </c>
      <c r="E25" s="0" t="n">
        <v>13</v>
      </c>
      <c r="F25" s="0" t="n">
        <v>0</v>
      </c>
      <c r="G25" s="0" t="n">
        <v>18</v>
      </c>
      <c r="H25" s="0" t="n">
        <v>7</v>
      </c>
      <c r="I25" s="0" t="n">
        <v>0</v>
      </c>
      <c r="J25" s="0" t="n">
        <v>50</v>
      </c>
    </row>
    <row r="26" customFormat="false" ht="12.8" hidden="false" customHeight="false" outlineLevel="0" collapsed="false">
      <c r="A26" s="0" t="s">
        <v>488</v>
      </c>
      <c r="B26" s="0" t="n">
        <v>0</v>
      </c>
      <c r="C26" s="0" t="n">
        <v>1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1</v>
      </c>
    </row>
    <row r="27" customFormat="false" ht="12.8" hidden="false" customHeight="false" outlineLevel="0" collapsed="false">
      <c r="A27" s="0" t="s">
        <v>492</v>
      </c>
      <c r="B27" s="0" t="n">
        <v>0</v>
      </c>
      <c r="C27" s="0" t="n">
        <v>105</v>
      </c>
      <c r="D27" s="0" t="n">
        <v>0</v>
      </c>
      <c r="E27" s="0" t="n">
        <v>0</v>
      </c>
      <c r="F27" s="0" t="n">
        <v>2</v>
      </c>
      <c r="G27" s="0" t="n">
        <v>0</v>
      </c>
      <c r="H27" s="0" t="n">
        <v>2</v>
      </c>
      <c r="I27" s="0" t="n">
        <v>0</v>
      </c>
      <c r="J27" s="0" t="n">
        <v>109</v>
      </c>
    </row>
    <row r="28" customFormat="false" ht="12.8" hidden="false" customHeight="false" outlineLevel="0" collapsed="false">
      <c r="A28" s="0" t="s">
        <v>527</v>
      </c>
      <c r="B28" s="0" t="n">
        <v>0</v>
      </c>
      <c r="C28" s="0" t="n">
        <v>0</v>
      </c>
      <c r="D28" s="0" t="n">
        <v>0</v>
      </c>
      <c r="E28" s="0" t="n">
        <v>0</v>
      </c>
      <c r="F28" s="0" t="n">
        <v>1</v>
      </c>
      <c r="G28" s="0" t="n">
        <v>0</v>
      </c>
      <c r="H28" s="0" t="n">
        <v>0</v>
      </c>
      <c r="I28" s="0" t="n">
        <v>0</v>
      </c>
      <c r="J28" s="0" t="n">
        <v>1</v>
      </c>
    </row>
    <row r="29" customFormat="false" ht="12.8" hidden="false" customHeight="false" outlineLevel="0" collapsed="false">
      <c r="A29" s="0" t="s">
        <v>567</v>
      </c>
      <c r="B29" s="0" t="n">
        <v>17</v>
      </c>
      <c r="C29" s="0" t="n">
        <v>370</v>
      </c>
      <c r="D29" s="0" t="n">
        <v>98</v>
      </c>
      <c r="E29" s="0" t="n">
        <v>138</v>
      </c>
      <c r="F29" s="0" t="n">
        <v>103</v>
      </c>
      <c r="G29" s="0" t="n">
        <v>50</v>
      </c>
      <c r="H29" s="0" t="n">
        <v>80</v>
      </c>
      <c r="I29" s="0" t="n">
        <v>25</v>
      </c>
      <c r="J29" s="0" t="n">
        <v>881</v>
      </c>
    </row>
    <row r="31" customFormat="false" ht="12.8" hidden="false" customHeight="false" outlineLevel="0" collapsed="false">
      <c r="A31" s="0" t="s">
        <v>2</v>
      </c>
      <c r="B31" s="0" t="s">
        <v>568</v>
      </c>
      <c r="C31" s="0" t="s">
        <v>569</v>
      </c>
      <c r="D31" s="0" t="s">
        <v>572</v>
      </c>
      <c r="E31" s="0" t="s">
        <v>573</v>
      </c>
      <c r="F31" s="0" t="s">
        <v>577</v>
      </c>
      <c r="G31" s="0" t="s">
        <v>578</v>
      </c>
      <c r="H31" s="0" t="s">
        <v>579</v>
      </c>
      <c r="I31" s="0" t="s">
        <v>580</v>
      </c>
      <c r="J31" s="0" t="s">
        <v>567</v>
      </c>
    </row>
    <row r="32" customFormat="false" ht="12.8" hidden="false" customHeight="false" outlineLevel="0" collapsed="false">
      <c r="A32" s="0" t="s">
        <v>555</v>
      </c>
      <c r="B32" s="0" t="n">
        <f aca="false">B2*200</f>
        <v>0</v>
      </c>
      <c r="C32" s="0" t="n">
        <f aca="false">C2*250</f>
        <v>8500</v>
      </c>
      <c r="D32" s="0" t="n">
        <f aca="false">D2*250</f>
        <v>500</v>
      </c>
      <c r="E32" s="0" t="n">
        <f aca="false">E2*500</f>
        <v>1000</v>
      </c>
      <c r="F32" s="0" t="n">
        <f aca="false">F2*500</f>
        <v>1500</v>
      </c>
      <c r="G32" s="0" t="n">
        <f aca="false">G2*400</f>
        <v>800</v>
      </c>
      <c r="H32" s="0" t="n">
        <f aca="false">H2*250</f>
        <v>2250</v>
      </c>
      <c r="I32" s="0" t="n">
        <f aca="false">I2*300</f>
        <v>900</v>
      </c>
      <c r="J32" s="0" t="n">
        <f aca="false">SUM(B32:I32)</f>
        <v>15450</v>
      </c>
    </row>
    <row r="33" customFormat="false" ht="12.8" hidden="false" customHeight="false" outlineLevel="0" collapsed="false">
      <c r="A33" s="0" t="s">
        <v>84</v>
      </c>
      <c r="B33" s="0" t="n">
        <f aca="false">B3*200</f>
        <v>0</v>
      </c>
      <c r="C33" s="0" t="n">
        <f aca="false">C3*250</f>
        <v>0</v>
      </c>
      <c r="D33" s="0" t="n">
        <f aca="false">D3*250</f>
        <v>3000</v>
      </c>
      <c r="E33" s="0" t="n">
        <f aca="false">E3*500</f>
        <v>0</v>
      </c>
      <c r="F33" s="0" t="n">
        <f aca="false">F3*500</f>
        <v>0</v>
      </c>
      <c r="G33" s="0" t="n">
        <f aca="false">G3*400</f>
        <v>2000</v>
      </c>
      <c r="H33" s="0" t="n">
        <f aca="false">H3*250</f>
        <v>750</v>
      </c>
      <c r="I33" s="0" t="n">
        <f aca="false">I3*300</f>
        <v>600</v>
      </c>
      <c r="J33" s="0" t="n">
        <f aca="false">SUM(B33:I33)</f>
        <v>6350</v>
      </c>
    </row>
    <row r="34" customFormat="false" ht="12.8" hidden="false" customHeight="false" outlineLevel="0" collapsed="false">
      <c r="A34" s="0" t="s">
        <v>556</v>
      </c>
      <c r="B34" s="0" t="n">
        <f aca="false">B4*200</f>
        <v>1200</v>
      </c>
      <c r="C34" s="0" t="n">
        <f aca="false">C4*250</f>
        <v>3250</v>
      </c>
      <c r="D34" s="0" t="n">
        <f aca="false">D4*250</f>
        <v>2750</v>
      </c>
      <c r="E34" s="0" t="n">
        <f aca="false">E4*500</f>
        <v>2500</v>
      </c>
      <c r="F34" s="0" t="n">
        <f aca="false">F4*500</f>
        <v>3500</v>
      </c>
      <c r="G34" s="0" t="n">
        <f aca="false">G4*400</f>
        <v>0</v>
      </c>
      <c r="H34" s="0" t="n">
        <f aca="false">H4*250</f>
        <v>250</v>
      </c>
      <c r="I34" s="0" t="n">
        <f aca="false">I4*300</f>
        <v>0</v>
      </c>
      <c r="J34" s="0" t="n">
        <f aca="false">SUM(B34:I34)</f>
        <v>13450</v>
      </c>
    </row>
    <row r="35" customFormat="false" ht="12.8" hidden="false" customHeight="false" outlineLevel="0" collapsed="false">
      <c r="A35" s="0" t="s">
        <v>176</v>
      </c>
      <c r="B35" s="0" t="n">
        <f aca="false">B5*200</f>
        <v>200</v>
      </c>
      <c r="C35" s="0" t="n">
        <f aca="false">C5*250</f>
        <v>250</v>
      </c>
      <c r="D35" s="0" t="n">
        <f aca="false">D5*250</f>
        <v>0</v>
      </c>
      <c r="E35" s="0" t="n">
        <f aca="false">E5*500</f>
        <v>0</v>
      </c>
      <c r="F35" s="0" t="n">
        <f aca="false">F5*500</f>
        <v>0</v>
      </c>
      <c r="G35" s="0" t="n">
        <f aca="false">G5*400</f>
        <v>0</v>
      </c>
      <c r="H35" s="0" t="n">
        <f aca="false">H5*250</f>
        <v>2000</v>
      </c>
      <c r="I35" s="0" t="n">
        <f aca="false">I5*300</f>
        <v>600</v>
      </c>
      <c r="J35" s="0" t="n">
        <f aca="false">SUM(B35:I35)</f>
        <v>3050</v>
      </c>
    </row>
    <row r="36" customFormat="false" ht="12.8" hidden="false" customHeight="false" outlineLevel="0" collapsed="false">
      <c r="A36" s="0" t="s">
        <v>557</v>
      </c>
      <c r="B36" s="0" t="n">
        <f aca="false">B6*200</f>
        <v>0</v>
      </c>
      <c r="C36" s="0" t="n">
        <f aca="false">C6*250</f>
        <v>4250</v>
      </c>
      <c r="D36" s="0" t="n">
        <f aca="false">D6*250</f>
        <v>3000</v>
      </c>
      <c r="E36" s="0" t="n">
        <f aca="false">E6*500</f>
        <v>19000</v>
      </c>
      <c r="F36" s="0" t="n">
        <f aca="false">F6*500</f>
        <v>12000</v>
      </c>
      <c r="G36" s="0" t="n">
        <f aca="false">G6*400</f>
        <v>4800</v>
      </c>
      <c r="H36" s="0" t="n">
        <f aca="false">H6*250</f>
        <v>1500</v>
      </c>
      <c r="I36" s="0" t="n">
        <f aca="false">I6*300</f>
        <v>1800</v>
      </c>
      <c r="J36" s="0" t="n">
        <f aca="false">SUM(B36:I36)</f>
        <v>46350</v>
      </c>
    </row>
    <row r="37" customFormat="false" ht="12.8" hidden="false" customHeight="false" outlineLevel="0" collapsed="false">
      <c r="A37" s="0" t="s">
        <v>558</v>
      </c>
      <c r="B37" s="0" t="n">
        <f aca="false">B7*200</f>
        <v>0</v>
      </c>
      <c r="C37" s="0" t="n">
        <f aca="false">C7*250</f>
        <v>2250</v>
      </c>
      <c r="D37" s="0" t="n">
        <f aca="false">D7*250</f>
        <v>750</v>
      </c>
      <c r="E37" s="0" t="n">
        <f aca="false">E7*500</f>
        <v>1500</v>
      </c>
      <c r="F37" s="0" t="n">
        <f aca="false">F7*500</f>
        <v>2000</v>
      </c>
      <c r="G37" s="0" t="n">
        <f aca="false">G7*400</f>
        <v>0</v>
      </c>
      <c r="H37" s="0" t="n">
        <f aca="false">H7*250</f>
        <v>250</v>
      </c>
      <c r="I37" s="0" t="n">
        <f aca="false">I7*300</f>
        <v>0</v>
      </c>
      <c r="J37" s="0" t="n">
        <f aca="false">SUM(B37:I37)</f>
        <v>6750</v>
      </c>
    </row>
    <row r="38" customFormat="false" ht="12.8" hidden="false" customHeight="false" outlineLevel="0" collapsed="false">
      <c r="A38" s="0" t="s">
        <v>235</v>
      </c>
      <c r="B38" s="0" t="n">
        <f aca="false">B8*200</f>
        <v>0</v>
      </c>
      <c r="C38" s="0" t="n">
        <f aca="false">C8*250</f>
        <v>3250</v>
      </c>
      <c r="D38" s="0" t="n">
        <f aca="false">D8*250</f>
        <v>0</v>
      </c>
      <c r="E38" s="0" t="n">
        <f aca="false">E8*500</f>
        <v>1000</v>
      </c>
      <c r="F38" s="0" t="n">
        <f aca="false">F8*500</f>
        <v>12000</v>
      </c>
      <c r="G38" s="0" t="n">
        <f aca="false">G8*400</f>
        <v>0</v>
      </c>
      <c r="H38" s="0" t="n">
        <f aca="false">H8*250</f>
        <v>250</v>
      </c>
      <c r="I38" s="0" t="n">
        <f aca="false">I8*300</f>
        <v>0</v>
      </c>
      <c r="J38" s="0" t="n">
        <f aca="false">SUM(B38:I38)</f>
        <v>16500</v>
      </c>
    </row>
    <row r="39" customFormat="false" ht="12.8" hidden="false" customHeight="false" outlineLevel="0" collapsed="false">
      <c r="A39" s="0" t="s">
        <v>249</v>
      </c>
      <c r="B39" s="0" t="n">
        <f aca="false">B9*200</f>
        <v>0</v>
      </c>
      <c r="C39" s="0" t="n">
        <f aca="false">C9*250</f>
        <v>3750</v>
      </c>
      <c r="D39" s="0" t="n">
        <f aca="false">D9*250</f>
        <v>1000</v>
      </c>
      <c r="E39" s="0" t="n">
        <f aca="false">E9*500</f>
        <v>1000</v>
      </c>
      <c r="F39" s="0" t="n">
        <f aca="false">F9*500</f>
        <v>0</v>
      </c>
      <c r="G39" s="0" t="n">
        <f aca="false">G9*400</f>
        <v>0</v>
      </c>
      <c r="H39" s="0" t="n">
        <f aca="false">H9*250</f>
        <v>250</v>
      </c>
      <c r="I39" s="0" t="n">
        <f aca="false">I9*300</f>
        <v>600</v>
      </c>
      <c r="J39" s="0" t="n">
        <f aca="false">SUM(B39:I39)</f>
        <v>6600</v>
      </c>
    </row>
    <row r="40" customFormat="false" ht="12.8" hidden="false" customHeight="false" outlineLevel="0" collapsed="false">
      <c r="A40" s="0" t="s">
        <v>252</v>
      </c>
      <c r="B40" s="0" t="n">
        <f aca="false">B10*200</f>
        <v>0</v>
      </c>
      <c r="C40" s="0" t="n">
        <f aca="false">C10*250</f>
        <v>0</v>
      </c>
      <c r="D40" s="0" t="n">
        <f aca="false">D10*250</f>
        <v>6000</v>
      </c>
      <c r="E40" s="0" t="n">
        <f aca="false">E10*500</f>
        <v>0</v>
      </c>
      <c r="F40" s="0" t="n">
        <f aca="false">F10*500</f>
        <v>0</v>
      </c>
      <c r="G40" s="0" t="n">
        <f aca="false">G10*400</f>
        <v>0</v>
      </c>
      <c r="H40" s="0" t="n">
        <f aca="false">H10*250</f>
        <v>0</v>
      </c>
      <c r="I40" s="0" t="n">
        <f aca="false">I10*300</f>
        <v>0</v>
      </c>
      <c r="J40" s="0" t="n">
        <f aca="false">SUM(B40:I40)</f>
        <v>6000</v>
      </c>
    </row>
    <row r="41" customFormat="false" ht="12.8" hidden="false" customHeight="false" outlineLevel="0" collapsed="false">
      <c r="A41" s="0" t="s">
        <v>273</v>
      </c>
      <c r="B41" s="0" t="n">
        <f aca="false">B11*200</f>
        <v>0</v>
      </c>
      <c r="C41" s="0" t="n">
        <f aca="false">C11*250</f>
        <v>6250</v>
      </c>
      <c r="D41" s="0" t="n">
        <f aca="false">D11*250</f>
        <v>500</v>
      </c>
      <c r="E41" s="0" t="n">
        <f aca="false">E11*500</f>
        <v>33000</v>
      </c>
      <c r="F41" s="0" t="n">
        <f aca="false">F11*500</f>
        <v>3000</v>
      </c>
      <c r="G41" s="0" t="n">
        <f aca="false">G11*400</f>
        <v>0</v>
      </c>
      <c r="H41" s="0" t="n">
        <f aca="false">H11*250</f>
        <v>0</v>
      </c>
      <c r="I41" s="0" t="n">
        <f aca="false">I11*300</f>
        <v>0</v>
      </c>
      <c r="J41" s="0" t="n">
        <f aca="false">SUM(B41:I41)</f>
        <v>42750</v>
      </c>
    </row>
    <row r="42" customFormat="false" ht="12.8" hidden="false" customHeight="false" outlineLevel="0" collapsed="false">
      <c r="A42" s="0" t="s">
        <v>279</v>
      </c>
      <c r="B42" s="0" t="n">
        <f aca="false">B12*200</f>
        <v>0</v>
      </c>
      <c r="C42" s="0" t="n">
        <f aca="false">C12*250</f>
        <v>1500</v>
      </c>
      <c r="D42" s="0" t="n">
        <f aca="false">D12*250</f>
        <v>0</v>
      </c>
      <c r="E42" s="0" t="n">
        <f aca="false">E12*500</f>
        <v>0</v>
      </c>
      <c r="F42" s="0" t="n">
        <f aca="false">F12*500</f>
        <v>0</v>
      </c>
      <c r="G42" s="0" t="n">
        <f aca="false">G12*400</f>
        <v>0</v>
      </c>
      <c r="H42" s="0" t="n">
        <f aca="false">H12*250</f>
        <v>750</v>
      </c>
      <c r="I42" s="0" t="n">
        <f aca="false">I12*300</f>
        <v>0</v>
      </c>
      <c r="J42" s="0" t="n">
        <f aca="false">SUM(B42:I42)</f>
        <v>2250</v>
      </c>
    </row>
    <row r="43" customFormat="false" ht="12.8" hidden="false" customHeight="false" outlineLevel="0" collapsed="false">
      <c r="A43" s="0" t="s">
        <v>282</v>
      </c>
      <c r="B43" s="0" t="n">
        <f aca="false">B13*200</f>
        <v>0</v>
      </c>
      <c r="C43" s="0" t="n">
        <f aca="false">C13*250</f>
        <v>4000</v>
      </c>
      <c r="D43" s="0" t="n">
        <f aca="false">D13*250</f>
        <v>1750</v>
      </c>
      <c r="E43" s="0" t="n">
        <f aca="false">E13*500</f>
        <v>0</v>
      </c>
      <c r="F43" s="0" t="n">
        <f aca="false">F13*500</f>
        <v>0</v>
      </c>
      <c r="G43" s="0" t="n">
        <f aca="false">G13*400</f>
        <v>0</v>
      </c>
      <c r="H43" s="0" t="n">
        <f aca="false">H13*250</f>
        <v>1000</v>
      </c>
      <c r="I43" s="0" t="n">
        <f aca="false">I13*300</f>
        <v>2100</v>
      </c>
      <c r="J43" s="0" t="n">
        <f aca="false">SUM(B43:I43)</f>
        <v>8850</v>
      </c>
    </row>
    <row r="44" customFormat="false" ht="12.8" hidden="false" customHeight="false" outlineLevel="0" collapsed="false">
      <c r="A44" s="0" t="s">
        <v>285</v>
      </c>
      <c r="B44" s="0" t="n">
        <f aca="false">B14*200</f>
        <v>0</v>
      </c>
      <c r="C44" s="0" t="n">
        <f aca="false">C14*250</f>
        <v>2500</v>
      </c>
      <c r="D44" s="0" t="n">
        <f aca="false">D14*250</f>
        <v>250</v>
      </c>
      <c r="E44" s="0" t="n">
        <f aca="false">E14*500</f>
        <v>500</v>
      </c>
      <c r="F44" s="0" t="n">
        <f aca="false">F14*500</f>
        <v>500</v>
      </c>
      <c r="G44" s="0" t="n">
        <f aca="false">G14*400</f>
        <v>400</v>
      </c>
      <c r="H44" s="0" t="n">
        <f aca="false">H14*250</f>
        <v>250</v>
      </c>
      <c r="I44" s="0" t="n">
        <f aca="false">I14*300</f>
        <v>0</v>
      </c>
      <c r="J44" s="0" t="n">
        <f aca="false">SUM(B44:I44)</f>
        <v>4400</v>
      </c>
    </row>
    <row r="45" customFormat="false" ht="12.8" hidden="false" customHeight="false" outlineLevel="0" collapsed="false">
      <c r="A45" s="0" t="s">
        <v>288</v>
      </c>
      <c r="B45" s="0" t="n">
        <f aca="false">B15*200</f>
        <v>0</v>
      </c>
      <c r="C45" s="0" t="n">
        <f aca="false">C15*250</f>
        <v>7250</v>
      </c>
      <c r="D45" s="0" t="n">
        <f aca="false">D15*250</f>
        <v>2250</v>
      </c>
      <c r="E45" s="0" t="n">
        <f aca="false">E15*500</f>
        <v>0</v>
      </c>
      <c r="F45" s="0" t="n">
        <f aca="false">F15*500</f>
        <v>9000</v>
      </c>
      <c r="G45" s="0" t="n">
        <f aca="false">G15*400</f>
        <v>0</v>
      </c>
      <c r="H45" s="0" t="n">
        <f aca="false">H15*250</f>
        <v>5750</v>
      </c>
      <c r="I45" s="0" t="n">
        <f aca="false">I15*300</f>
        <v>0</v>
      </c>
      <c r="J45" s="0" t="n">
        <f aca="false">SUM(B45:I45)</f>
        <v>24250</v>
      </c>
    </row>
    <row r="46" customFormat="false" ht="12.8" hidden="false" customHeight="false" outlineLevel="0" collapsed="false">
      <c r="A46" s="0" t="s">
        <v>291</v>
      </c>
      <c r="B46" s="0" t="n">
        <f aca="false">B16*200</f>
        <v>1400</v>
      </c>
      <c r="C46" s="0" t="n">
        <f aca="false">C16*250</f>
        <v>6750</v>
      </c>
      <c r="D46" s="0" t="n">
        <f aca="false">D16*250</f>
        <v>1750</v>
      </c>
      <c r="E46" s="0" t="n">
        <f aca="false">E16*500</f>
        <v>1000</v>
      </c>
      <c r="F46" s="0" t="n">
        <f aca="false">F16*500</f>
        <v>3500</v>
      </c>
      <c r="G46" s="0" t="n">
        <f aca="false">G16*400</f>
        <v>0</v>
      </c>
      <c r="H46" s="0" t="n">
        <f aca="false">H16*250</f>
        <v>250</v>
      </c>
      <c r="I46" s="0" t="n">
        <f aca="false">I16*300</f>
        <v>0</v>
      </c>
      <c r="J46" s="0" t="n">
        <f aca="false">SUM(B46:I46)</f>
        <v>14650</v>
      </c>
    </row>
    <row r="47" customFormat="false" ht="12.8" hidden="false" customHeight="false" outlineLevel="0" collapsed="false">
      <c r="A47" s="0" t="s">
        <v>294</v>
      </c>
      <c r="B47" s="0" t="n">
        <f aca="false">B17*200</f>
        <v>0</v>
      </c>
      <c r="C47" s="0" t="n">
        <f aca="false">C17*250</f>
        <v>500</v>
      </c>
      <c r="D47" s="0" t="n">
        <f aca="false">D17*250</f>
        <v>0</v>
      </c>
      <c r="E47" s="0" t="n">
        <f aca="false">E17*500</f>
        <v>0</v>
      </c>
      <c r="F47" s="0" t="n">
        <f aca="false">F17*500</f>
        <v>0</v>
      </c>
      <c r="G47" s="0" t="n">
        <f aca="false">G17*400</f>
        <v>4400</v>
      </c>
      <c r="H47" s="0" t="n">
        <f aca="false">H17*250</f>
        <v>0</v>
      </c>
      <c r="I47" s="0" t="n">
        <f aca="false">I17*300</f>
        <v>300</v>
      </c>
      <c r="J47" s="0" t="n">
        <f aca="false">SUM(B47:I47)</f>
        <v>5200</v>
      </c>
    </row>
    <row r="48" customFormat="false" ht="12.8" hidden="false" customHeight="false" outlineLevel="0" collapsed="false">
      <c r="A48" s="0" t="s">
        <v>296</v>
      </c>
      <c r="B48" s="0" t="n">
        <f aca="false">B18*200</f>
        <v>0</v>
      </c>
      <c r="C48" s="0" t="n">
        <f aca="false">C18*250</f>
        <v>0</v>
      </c>
      <c r="D48" s="0" t="n">
        <f aca="false">D18*250</f>
        <v>0</v>
      </c>
      <c r="E48" s="0" t="n">
        <f aca="false">E18*500</f>
        <v>0</v>
      </c>
      <c r="F48" s="0" t="n">
        <f aca="false">F18*500</f>
        <v>500</v>
      </c>
      <c r="G48" s="0" t="n">
        <f aca="false">G18*400</f>
        <v>0</v>
      </c>
      <c r="H48" s="0" t="n">
        <f aca="false">H18*250</f>
        <v>0</v>
      </c>
      <c r="I48" s="0" t="n">
        <f aca="false">I18*300</f>
        <v>0</v>
      </c>
      <c r="J48" s="0" t="n">
        <f aca="false">SUM(B48:I48)</f>
        <v>500</v>
      </c>
    </row>
    <row r="49" customFormat="false" ht="12.8" hidden="false" customHeight="false" outlineLevel="0" collapsed="false">
      <c r="A49" s="0" t="s">
        <v>329</v>
      </c>
      <c r="B49" s="0" t="n">
        <f aca="false">B19*200</f>
        <v>0</v>
      </c>
      <c r="C49" s="0" t="n">
        <f aca="false">C19*250</f>
        <v>1000</v>
      </c>
      <c r="D49" s="0" t="n">
        <f aca="false">D19*250</f>
        <v>0</v>
      </c>
      <c r="E49" s="0" t="n">
        <f aca="false">E19*500</f>
        <v>0</v>
      </c>
      <c r="F49" s="0" t="n">
        <f aca="false">F19*500</f>
        <v>0</v>
      </c>
      <c r="G49" s="0" t="n">
        <f aca="false">G19*400</f>
        <v>400</v>
      </c>
      <c r="H49" s="0" t="n">
        <f aca="false">H19*250</f>
        <v>0</v>
      </c>
      <c r="I49" s="0" t="n">
        <f aca="false">I19*300</f>
        <v>300</v>
      </c>
      <c r="J49" s="0" t="n">
        <f aca="false">SUM(B49:I49)</f>
        <v>1700</v>
      </c>
    </row>
    <row r="50" customFormat="false" ht="12.8" hidden="false" customHeight="false" outlineLevel="0" collapsed="false">
      <c r="A50" s="0" t="s">
        <v>361</v>
      </c>
      <c r="B50" s="0" t="n">
        <f aca="false">B20*200</f>
        <v>0</v>
      </c>
      <c r="C50" s="0" t="n">
        <f aca="false">C20*250</f>
        <v>1000</v>
      </c>
      <c r="D50" s="0" t="n">
        <f aca="false">D20*250</f>
        <v>0</v>
      </c>
      <c r="E50" s="0" t="n">
        <f aca="false">E20*500</f>
        <v>0</v>
      </c>
      <c r="F50" s="0" t="n">
        <f aca="false">F20*500</f>
        <v>0</v>
      </c>
      <c r="G50" s="0" t="n">
        <f aca="false">G20*400</f>
        <v>0</v>
      </c>
      <c r="H50" s="0" t="n">
        <f aca="false">H20*250</f>
        <v>0</v>
      </c>
      <c r="I50" s="0" t="n">
        <f aca="false">I20*300</f>
        <v>0</v>
      </c>
      <c r="J50" s="0" t="n">
        <f aca="false">SUM(B50:I50)</f>
        <v>1000</v>
      </c>
    </row>
    <row r="51" customFormat="false" ht="12.8" hidden="false" customHeight="false" outlineLevel="0" collapsed="false">
      <c r="A51" s="0" t="s">
        <v>370</v>
      </c>
      <c r="B51" s="0" t="n">
        <f aca="false">B21*200</f>
        <v>0</v>
      </c>
      <c r="C51" s="0" t="n">
        <f aca="false">C21*250</f>
        <v>1500</v>
      </c>
      <c r="D51" s="0" t="n">
        <f aca="false">D21*250</f>
        <v>250</v>
      </c>
      <c r="E51" s="0" t="n">
        <f aca="false">E21*500</f>
        <v>0</v>
      </c>
      <c r="F51" s="0" t="n">
        <f aca="false">F21*500</f>
        <v>0</v>
      </c>
      <c r="G51" s="0" t="n">
        <f aca="false">G21*400</f>
        <v>0</v>
      </c>
      <c r="H51" s="0" t="n">
        <f aca="false">H21*250</f>
        <v>0</v>
      </c>
      <c r="I51" s="0" t="n">
        <f aca="false">I21*300</f>
        <v>0</v>
      </c>
      <c r="J51" s="0" t="n">
        <f aca="false">SUM(B51:I51)</f>
        <v>1750</v>
      </c>
    </row>
    <row r="52" customFormat="false" ht="12.8" hidden="false" customHeight="false" outlineLevel="0" collapsed="false">
      <c r="A52" s="0" t="s">
        <v>372</v>
      </c>
      <c r="B52" s="0" t="n">
        <f aca="false">B22*200</f>
        <v>0</v>
      </c>
      <c r="C52" s="0" t="n">
        <f aca="false">C22*250</f>
        <v>2250</v>
      </c>
      <c r="D52" s="0" t="n">
        <f aca="false">D22*250</f>
        <v>750</v>
      </c>
      <c r="E52" s="0" t="n">
        <f aca="false">E22*500</f>
        <v>500</v>
      </c>
      <c r="F52" s="0" t="n">
        <f aca="false">F22*500</f>
        <v>2500</v>
      </c>
      <c r="G52" s="0" t="n">
        <f aca="false">G22*400</f>
        <v>0</v>
      </c>
      <c r="H52" s="0" t="n">
        <f aca="false">H22*250</f>
        <v>1500</v>
      </c>
      <c r="I52" s="0" t="n">
        <f aca="false">I22*300</f>
        <v>0</v>
      </c>
      <c r="J52" s="0" t="n">
        <f aca="false">SUM(B52:I52)</f>
        <v>7500</v>
      </c>
    </row>
    <row r="53" customFormat="false" ht="12.8" hidden="false" customHeight="false" outlineLevel="0" collapsed="false">
      <c r="A53" s="0" t="s">
        <v>380</v>
      </c>
      <c r="B53" s="0" t="n">
        <f aca="false">B23*200</f>
        <v>0</v>
      </c>
      <c r="C53" s="0" t="n">
        <f aca="false">C23*250</f>
        <v>3750</v>
      </c>
      <c r="D53" s="0" t="n">
        <f aca="false">D23*250</f>
        <v>0</v>
      </c>
      <c r="E53" s="0" t="n">
        <f aca="false">E23*500</f>
        <v>1000</v>
      </c>
      <c r="F53" s="0" t="n">
        <f aca="false">F23*500</f>
        <v>0</v>
      </c>
      <c r="G53" s="0" t="n">
        <f aca="false">G23*400</f>
        <v>0</v>
      </c>
      <c r="H53" s="0" t="n">
        <f aca="false">H23*250</f>
        <v>750</v>
      </c>
      <c r="I53" s="0" t="n">
        <f aca="false">I23*300</f>
        <v>300</v>
      </c>
      <c r="J53" s="0" t="n">
        <f aca="false">SUM(B53:I53)</f>
        <v>5800</v>
      </c>
    </row>
    <row r="54" customFormat="false" ht="12.8" hidden="false" customHeight="false" outlineLevel="0" collapsed="false">
      <c r="A54" s="0" t="s">
        <v>562</v>
      </c>
      <c r="B54" s="0" t="n">
        <f aca="false">B24*200</f>
        <v>0</v>
      </c>
      <c r="C54" s="0" t="n">
        <f aca="false">C24*250</f>
        <v>0</v>
      </c>
      <c r="D54" s="0" t="n">
        <f aca="false">D24*250</f>
        <v>0</v>
      </c>
      <c r="E54" s="0" t="n">
        <f aca="false">E24*500</f>
        <v>500</v>
      </c>
      <c r="F54" s="0" t="n">
        <f aca="false">F24*500</f>
        <v>0</v>
      </c>
      <c r="G54" s="0" t="n">
        <f aca="false">G24*400</f>
        <v>0</v>
      </c>
      <c r="H54" s="0" t="n">
        <f aca="false">H24*250</f>
        <v>0</v>
      </c>
      <c r="I54" s="0" t="n">
        <f aca="false">I24*300</f>
        <v>0</v>
      </c>
      <c r="J54" s="0" t="n">
        <f aca="false">SUM(B54:I54)</f>
        <v>500</v>
      </c>
    </row>
    <row r="55" customFormat="false" ht="12.8" hidden="false" customHeight="false" outlineLevel="0" collapsed="false">
      <c r="A55" s="0" t="s">
        <v>563</v>
      </c>
      <c r="B55" s="0" t="n">
        <f aca="false">B25*200</f>
        <v>600</v>
      </c>
      <c r="C55" s="0" t="n">
        <f aca="false">C25*250</f>
        <v>2250</v>
      </c>
      <c r="D55" s="0" t="n">
        <f aca="false">D25*250</f>
        <v>0</v>
      </c>
      <c r="E55" s="0" t="n">
        <f aca="false">E25*500</f>
        <v>6500</v>
      </c>
      <c r="F55" s="0" t="n">
        <f aca="false">F25*500</f>
        <v>0</v>
      </c>
      <c r="G55" s="0" t="n">
        <f aca="false">G25*400</f>
        <v>7200</v>
      </c>
      <c r="H55" s="0" t="n">
        <f aca="false">H25*250</f>
        <v>1750</v>
      </c>
      <c r="I55" s="0" t="n">
        <f aca="false">I25*300</f>
        <v>0</v>
      </c>
      <c r="J55" s="0" t="n">
        <f aca="false">SUM(B55:I55)</f>
        <v>18300</v>
      </c>
    </row>
    <row r="56" customFormat="false" ht="12.8" hidden="false" customHeight="false" outlineLevel="0" collapsed="false">
      <c r="A56" s="0" t="s">
        <v>488</v>
      </c>
      <c r="B56" s="0" t="n">
        <f aca="false">B26*200</f>
        <v>0</v>
      </c>
      <c r="C56" s="0" t="n">
        <f aca="false">C26*250</f>
        <v>250</v>
      </c>
      <c r="D56" s="0" t="n">
        <f aca="false">D26*250</f>
        <v>0</v>
      </c>
      <c r="E56" s="0" t="n">
        <f aca="false">E26*500</f>
        <v>0</v>
      </c>
      <c r="F56" s="0" t="n">
        <f aca="false">F26*500</f>
        <v>0</v>
      </c>
      <c r="G56" s="0" t="n">
        <f aca="false">G26*400</f>
        <v>0</v>
      </c>
      <c r="H56" s="0" t="n">
        <f aca="false">H26*250</f>
        <v>0</v>
      </c>
      <c r="I56" s="0" t="n">
        <f aca="false">I26*300</f>
        <v>0</v>
      </c>
      <c r="J56" s="0" t="n">
        <f aca="false">SUM(B56:I56)</f>
        <v>250</v>
      </c>
    </row>
    <row r="57" customFormat="false" ht="12.8" hidden="false" customHeight="false" outlineLevel="0" collapsed="false">
      <c r="A57" s="0" t="s">
        <v>492</v>
      </c>
      <c r="B57" s="0" t="n">
        <f aca="false">B27*200</f>
        <v>0</v>
      </c>
      <c r="C57" s="0" t="n">
        <f aca="false">C27*250</f>
        <v>26250</v>
      </c>
      <c r="D57" s="0" t="n">
        <f aca="false">D27*250</f>
        <v>0</v>
      </c>
      <c r="E57" s="0" t="n">
        <f aca="false">E27*500</f>
        <v>0</v>
      </c>
      <c r="F57" s="0" t="n">
        <f aca="false">F27*500</f>
        <v>1000</v>
      </c>
      <c r="G57" s="0" t="n">
        <f aca="false">G27*400</f>
        <v>0</v>
      </c>
      <c r="H57" s="0" t="n">
        <f aca="false">H27*250</f>
        <v>500</v>
      </c>
      <c r="I57" s="0" t="n">
        <f aca="false">I27*300</f>
        <v>0</v>
      </c>
      <c r="J57" s="0" t="n">
        <f aca="false">SUM(B57:I57)</f>
        <v>27750</v>
      </c>
    </row>
    <row r="58" customFormat="false" ht="12.8" hidden="false" customHeight="false" outlineLevel="0" collapsed="false">
      <c r="A58" s="0" t="s">
        <v>527</v>
      </c>
      <c r="B58" s="0" t="n">
        <f aca="false">B28*200</f>
        <v>0</v>
      </c>
      <c r="C58" s="0" t="n">
        <f aca="false">C28*250</f>
        <v>0</v>
      </c>
      <c r="D58" s="0" t="n">
        <f aca="false">D28*250</f>
        <v>0</v>
      </c>
      <c r="E58" s="0" t="n">
        <f aca="false">E28*500</f>
        <v>0</v>
      </c>
      <c r="F58" s="0" t="n">
        <f aca="false">F28*500</f>
        <v>500</v>
      </c>
      <c r="G58" s="0" t="n">
        <f aca="false">G28*400</f>
        <v>0</v>
      </c>
      <c r="H58" s="0" t="n">
        <f aca="false">H28*250</f>
        <v>0</v>
      </c>
      <c r="I58" s="0" t="n">
        <f aca="false">I28*300</f>
        <v>0</v>
      </c>
      <c r="J58" s="0" t="n">
        <f aca="false">SUM(B58:I58)</f>
        <v>500</v>
      </c>
    </row>
    <row r="59" customFormat="false" ht="12.8" hidden="false" customHeight="false" outlineLevel="0" collapsed="false">
      <c r="A59" s="0" t="s">
        <v>567</v>
      </c>
      <c r="B59" s="0" t="n">
        <f aca="false">B29*200</f>
        <v>3400</v>
      </c>
      <c r="C59" s="0" t="n">
        <f aca="false">C29*250</f>
        <v>92500</v>
      </c>
      <c r="D59" s="0" t="n">
        <f aca="false">D29*250</f>
        <v>24500</v>
      </c>
      <c r="E59" s="0" t="n">
        <f aca="false">E29*500</f>
        <v>69000</v>
      </c>
      <c r="F59" s="0" t="n">
        <f aca="false">F29*500</f>
        <v>51500</v>
      </c>
      <c r="G59" s="0" t="n">
        <f aca="false">G29*400</f>
        <v>20000</v>
      </c>
      <c r="H59" s="0" t="n">
        <f aca="false">H29*250</f>
        <v>20000</v>
      </c>
      <c r="I59" s="0" t="n">
        <f aca="false">I29*300</f>
        <v>7500</v>
      </c>
      <c r="J59" s="0" t="n">
        <f aca="false">SUM(B59:I59)</f>
        <v>288400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59"/>
  <sheetViews>
    <sheetView showFormulas="false" showGridLines="true" showRowColHeaders="true" showZeros="true" rightToLeft="false" tabSelected="false" showOutlineSymbols="true" defaultGridColor="true" view="normal" topLeftCell="A22" colorId="64" zoomScale="90" zoomScaleNormal="90" zoomScalePageLayoutView="100" workbookViewId="0">
      <selection pane="topLeft" activeCell="B32" activeCellId="0" sqref="B32"/>
    </sheetView>
  </sheetViews>
  <sheetFormatPr defaultColWidth="11.625" defaultRowHeight="12.75" zeroHeight="false" outlineLevelRow="0" outlineLevelCol="0"/>
  <cols>
    <col collapsed="false" customWidth="true" hidden="false" outlineLevel="0" max="1" min="1" style="0" width="66.68"/>
  </cols>
  <sheetData>
    <row r="1" customFormat="false" ht="12.75" hidden="false" customHeight="false" outlineLevel="0" collapsed="false">
      <c r="A1" s="0" t="s">
        <v>2</v>
      </c>
      <c r="B1" s="0" t="s">
        <v>608</v>
      </c>
      <c r="C1" s="0" t="s">
        <v>609</v>
      </c>
      <c r="D1" s="0" t="s">
        <v>610</v>
      </c>
      <c r="E1" s="0" t="s">
        <v>611</v>
      </c>
      <c r="F1" s="0" t="s">
        <v>612</v>
      </c>
      <c r="G1" s="0" t="s">
        <v>613</v>
      </c>
      <c r="H1" s="0" t="s">
        <v>614</v>
      </c>
      <c r="I1" s="0" t="s">
        <v>615</v>
      </c>
      <c r="J1" s="0" t="s">
        <v>616</v>
      </c>
      <c r="K1" s="0" t="s">
        <v>617</v>
      </c>
      <c r="L1" s="0" t="s">
        <v>618</v>
      </c>
      <c r="M1" s="0" t="s">
        <v>619</v>
      </c>
      <c r="N1" s="0" t="s">
        <v>620</v>
      </c>
      <c r="O1" s="0" t="s">
        <v>621</v>
      </c>
      <c r="P1" s="0" t="s">
        <v>622</v>
      </c>
      <c r="Q1" s="0" t="s">
        <v>623</v>
      </c>
      <c r="R1" s="0" t="s">
        <v>624</v>
      </c>
      <c r="S1" s="0" t="s">
        <v>625</v>
      </c>
      <c r="T1" s="0" t="s">
        <v>626</v>
      </c>
      <c r="U1" s="0" t="s">
        <v>627</v>
      </c>
      <c r="V1" s="0" t="s">
        <v>628</v>
      </c>
      <c r="W1" s="0" t="s">
        <v>629</v>
      </c>
      <c r="X1" s="0" t="s">
        <v>630</v>
      </c>
      <c r="Y1" s="0" t="s">
        <v>631</v>
      </c>
      <c r="Z1" s="0" t="s">
        <v>632</v>
      </c>
      <c r="AA1" s="0" t="s">
        <v>633</v>
      </c>
      <c r="AB1" s="0" t="s">
        <v>634</v>
      </c>
      <c r="AC1" s="0" t="s">
        <v>635</v>
      </c>
      <c r="AD1" s="0" t="s">
        <v>636</v>
      </c>
      <c r="AE1" s="0" t="s">
        <v>637</v>
      </c>
      <c r="AF1" s="0" t="s">
        <v>638</v>
      </c>
      <c r="AG1" s="0" t="s">
        <v>639</v>
      </c>
      <c r="AH1" s="0" t="s">
        <v>640</v>
      </c>
      <c r="AI1" s="0" t="s">
        <v>641</v>
      </c>
      <c r="AJ1" s="0" t="s">
        <v>567</v>
      </c>
    </row>
    <row r="2" customFormat="false" ht="12.75" hidden="false" customHeight="false" outlineLevel="0" collapsed="false">
      <c r="A2" s="0" t="s">
        <v>555</v>
      </c>
      <c r="B2" s="0" t="n">
        <v>21</v>
      </c>
      <c r="C2" s="0" t="n">
        <v>1</v>
      </c>
      <c r="D2" s="0" t="n">
        <v>0</v>
      </c>
      <c r="E2" s="0" t="n">
        <v>0</v>
      </c>
      <c r="F2" s="0" t="n">
        <v>0</v>
      </c>
      <c r="G2" s="0" t="n">
        <v>1</v>
      </c>
      <c r="H2" s="0" t="n">
        <v>0</v>
      </c>
      <c r="I2" s="0" t="n">
        <v>2</v>
      </c>
      <c r="J2" s="0" t="n">
        <v>1</v>
      </c>
      <c r="K2" s="0" t="n">
        <v>0</v>
      </c>
      <c r="L2" s="0" t="n">
        <v>0</v>
      </c>
      <c r="M2" s="0" t="n">
        <v>7</v>
      </c>
      <c r="N2" s="0" t="n">
        <v>0</v>
      </c>
      <c r="O2" s="0" t="n">
        <v>0</v>
      </c>
      <c r="P2" s="0" t="n">
        <v>0</v>
      </c>
      <c r="Q2" s="0" t="n">
        <v>4</v>
      </c>
      <c r="R2" s="0" t="n">
        <v>0</v>
      </c>
      <c r="S2" s="0" t="n">
        <v>2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2</v>
      </c>
      <c r="Z2" s="0" t="n">
        <v>5</v>
      </c>
      <c r="AA2" s="0" t="n">
        <v>5</v>
      </c>
      <c r="AB2" s="0" t="n">
        <v>0</v>
      </c>
      <c r="AC2" s="0" t="n">
        <v>0</v>
      </c>
      <c r="AD2" s="0" t="n">
        <v>0</v>
      </c>
      <c r="AE2" s="0" t="n">
        <v>0</v>
      </c>
      <c r="AF2" s="0" t="n">
        <v>2</v>
      </c>
      <c r="AG2" s="0" t="n">
        <v>0</v>
      </c>
      <c r="AH2" s="0" t="n">
        <v>0</v>
      </c>
      <c r="AI2" s="0" t="n">
        <v>2</v>
      </c>
      <c r="AJ2" s="0" t="n">
        <v>55</v>
      </c>
    </row>
    <row r="3" customFormat="false" ht="12.75" hidden="false" customHeight="false" outlineLevel="0" collapsed="false">
      <c r="A3" s="0" t="s">
        <v>84</v>
      </c>
      <c r="B3" s="0" t="n">
        <v>4</v>
      </c>
      <c r="C3" s="0" t="n">
        <v>0</v>
      </c>
      <c r="D3" s="0" t="n">
        <v>0</v>
      </c>
      <c r="E3" s="0" t="n">
        <v>0</v>
      </c>
      <c r="F3" s="0" t="n">
        <v>1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1</v>
      </c>
      <c r="M3" s="0" t="n">
        <v>0</v>
      </c>
      <c r="N3" s="0" t="n">
        <v>4</v>
      </c>
      <c r="O3" s="0" t="n">
        <v>2</v>
      </c>
      <c r="P3" s="0" t="n">
        <v>0</v>
      </c>
      <c r="Q3" s="0" t="n">
        <v>2</v>
      </c>
      <c r="R3" s="0" t="n">
        <v>0</v>
      </c>
      <c r="S3" s="0" t="n">
        <v>1</v>
      </c>
      <c r="T3" s="0" t="n">
        <v>0</v>
      </c>
      <c r="U3" s="0" t="n">
        <v>2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1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0</v>
      </c>
      <c r="AH3" s="0" t="n">
        <v>4</v>
      </c>
      <c r="AI3" s="0" t="n">
        <v>0</v>
      </c>
      <c r="AJ3" s="0" t="n">
        <v>22</v>
      </c>
    </row>
    <row r="4" customFormat="false" ht="12.75" hidden="false" customHeight="false" outlineLevel="0" collapsed="false">
      <c r="A4" s="0" t="s">
        <v>556</v>
      </c>
      <c r="B4" s="0" t="n">
        <v>15</v>
      </c>
      <c r="C4" s="0" t="n">
        <v>6</v>
      </c>
      <c r="D4" s="0" t="n">
        <v>0</v>
      </c>
      <c r="E4" s="0" t="n">
        <v>0</v>
      </c>
      <c r="F4" s="0" t="n">
        <v>3</v>
      </c>
      <c r="G4" s="0" t="n">
        <v>0</v>
      </c>
      <c r="H4" s="0" t="n">
        <v>6</v>
      </c>
      <c r="I4" s="0" t="n">
        <v>1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2</v>
      </c>
      <c r="O4" s="0" t="n">
        <v>0</v>
      </c>
      <c r="P4" s="0" t="n">
        <v>0</v>
      </c>
      <c r="Q4" s="0" t="n">
        <v>1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1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3</v>
      </c>
      <c r="AI4" s="0" t="n">
        <v>5</v>
      </c>
      <c r="AJ4" s="0" t="n">
        <v>43</v>
      </c>
    </row>
    <row r="5" customFormat="false" ht="12.75" hidden="false" customHeight="false" outlineLevel="0" collapsed="false">
      <c r="A5" s="0" t="s">
        <v>176</v>
      </c>
      <c r="B5" s="0" t="n">
        <v>3</v>
      </c>
      <c r="C5" s="0" t="n">
        <v>0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1</v>
      </c>
      <c r="I5" s="0" t="n">
        <v>0</v>
      </c>
      <c r="J5" s="0" t="n">
        <v>0</v>
      </c>
      <c r="K5" s="0" t="n">
        <v>0</v>
      </c>
      <c r="L5" s="0" t="n">
        <v>2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3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1</v>
      </c>
      <c r="AB5" s="0" t="n">
        <v>0</v>
      </c>
      <c r="AC5" s="0" t="n">
        <v>2</v>
      </c>
      <c r="AD5" s="0" t="n">
        <v>0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12</v>
      </c>
    </row>
    <row r="6" customFormat="false" ht="12.75" hidden="false" customHeight="false" outlineLevel="0" collapsed="false">
      <c r="A6" s="0" t="s">
        <v>557</v>
      </c>
      <c r="B6" s="0" t="n">
        <v>40</v>
      </c>
      <c r="C6" s="0" t="n">
        <v>1</v>
      </c>
      <c r="D6" s="0" t="n">
        <v>11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2</v>
      </c>
      <c r="N6" s="0" t="n">
        <v>0</v>
      </c>
      <c r="O6" s="0" t="n">
        <v>5</v>
      </c>
      <c r="P6" s="0" t="n">
        <v>0</v>
      </c>
      <c r="Q6" s="0" t="n">
        <v>1</v>
      </c>
      <c r="R6" s="0" t="n">
        <v>0</v>
      </c>
      <c r="S6" s="0" t="n">
        <v>7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2</v>
      </c>
      <c r="AA6" s="0" t="n">
        <v>5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3</v>
      </c>
      <c r="AI6" s="0" t="n">
        <v>38</v>
      </c>
      <c r="AJ6" s="0" t="n">
        <v>115</v>
      </c>
    </row>
    <row r="7" customFormat="false" ht="12.75" hidden="false" customHeight="false" outlineLevel="0" collapsed="false">
      <c r="A7" s="0" t="s">
        <v>558</v>
      </c>
      <c r="B7" s="0" t="n">
        <v>10</v>
      </c>
      <c r="C7" s="0" t="n">
        <v>0</v>
      </c>
      <c r="D7" s="0" t="n">
        <v>0</v>
      </c>
      <c r="E7" s="0" t="n">
        <v>0</v>
      </c>
      <c r="F7" s="0" t="n">
        <v>1</v>
      </c>
      <c r="G7" s="0" t="n">
        <v>1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2</v>
      </c>
      <c r="N7" s="0" t="n">
        <v>1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1</v>
      </c>
      <c r="AA7" s="0" t="n">
        <v>0</v>
      </c>
      <c r="AB7" s="0" t="n">
        <v>0</v>
      </c>
      <c r="AC7" s="0" t="n">
        <v>1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3</v>
      </c>
      <c r="AJ7" s="0" t="n">
        <v>20</v>
      </c>
    </row>
    <row r="8" customFormat="false" ht="12.75" hidden="false" customHeight="false" outlineLevel="0" collapsed="false">
      <c r="A8" s="0" t="s">
        <v>235</v>
      </c>
      <c r="B8" s="0" t="n">
        <v>13</v>
      </c>
      <c r="C8" s="0" t="n">
        <v>3</v>
      </c>
      <c r="D8" s="0" t="n">
        <v>2</v>
      </c>
      <c r="E8" s="0" t="n">
        <v>2</v>
      </c>
      <c r="F8" s="0" t="n">
        <v>0</v>
      </c>
      <c r="G8" s="0" t="n">
        <v>5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1</v>
      </c>
      <c r="R8" s="0" t="n">
        <v>2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1</v>
      </c>
      <c r="AA8" s="0" t="n">
        <v>0</v>
      </c>
      <c r="AB8" s="0" t="n">
        <v>0</v>
      </c>
      <c r="AC8" s="0" t="n">
        <v>0</v>
      </c>
      <c r="AD8" s="0" t="n">
        <v>5</v>
      </c>
      <c r="AE8" s="0" t="n">
        <v>3</v>
      </c>
      <c r="AF8" s="0" t="n">
        <v>0</v>
      </c>
      <c r="AG8" s="0" t="n">
        <v>1</v>
      </c>
      <c r="AH8" s="0" t="n">
        <v>0</v>
      </c>
      <c r="AI8" s="0" t="n">
        <v>2</v>
      </c>
      <c r="AJ8" s="0" t="n">
        <v>40</v>
      </c>
    </row>
    <row r="9" customFormat="false" ht="12.75" hidden="false" customHeight="false" outlineLevel="0" collapsed="false">
      <c r="A9" s="0" t="s">
        <v>249</v>
      </c>
      <c r="B9" s="0" t="n">
        <v>15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1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1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2</v>
      </c>
      <c r="Z9" s="0" t="n">
        <v>2</v>
      </c>
      <c r="AA9" s="0" t="n">
        <v>1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2</v>
      </c>
      <c r="AJ9" s="0" t="n">
        <v>24</v>
      </c>
    </row>
    <row r="10" customFormat="false" ht="12.75" hidden="false" customHeight="false" outlineLevel="0" collapsed="false">
      <c r="A10" s="0" t="s">
        <v>252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17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7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24</v>
      </c>
    </row>
    <row r="11" customFormat="false" ht="12.75" hidden="false" customHeight="false" outlineLevel="0" collapsed="false">
      <c r="A11" s="0" t="s">
        <v>273</v>
      </c>
      <c r="B11" s="0" t="n">
        <v>25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1</v>
      </c>
      <c r="X11" s="0" t="n">
        <v>0</v>
      </c>
      <c r="Y11" s="0" t="n">
        <v>0</v>
      </c>
      <c r="Z11" s="0" t="n">
        <v>6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1</v>
      </c>
      <c r="AI11" s="0" t="n">
        <v>66</v>
      </c>
      <c r="AJ11" s="0" t="n">
        <v>99</v>
      </c>
    </row>
    <row r="12" customFormat="false" ht="12.75" hidden="false" customHeight="false" outlineLevel="0" collapsed="false">
      <c r="A12" s="0" t="s">
        <v>279</v>
      </c>
      <c r="B12" s="0" t="n">
        <v>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3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9</v>
      </c>
    </row>
    <row r="13" customFormat="false" ht="12.75" hidden="false" customHeight="false" outlineLevel="0" collapsed="false">
      <c r="A13" s="0" t="s">
        <v>282</v>
      </c>
      <c r="B13" s="0" t="n">
        <v>23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2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3</v>
      </c>
      <c r="Z13" s="0" t="n">
        <v>1</v>
      </c>
      <c r="AA13" s="0" t="n">
        <v>0</v>
      </c>
      <c r="AB13" s="0" t="n">
        <v>1</v>
      </c>
      <c r="AC13" s="0" t="n">
        <v>4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34</v>
      </c>
    </row>
    <row r="14" customFormat="false" ht="12.75" hidden="false" customHeight="false" outlineLevel="0" collapsed="false">
      <c r="A14" s="0" t="s">
        <v>285</v>
      </c>
      <c r="B14" s="0" t="n">
        <v>7</v>
      </c>
      <c r="C14" s="0" t="n">
        <v>1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1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1</v>
      </c>
      <c r="R14" s="0" t="n">
        <v>0</v>
      </c>
      <c r="S14" s="0" t="n">
        <v>1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3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1</v>
      </c>
      <c r="AJ14" s="0" t="n">
        <v>15</v>
      </c>
    </row>
    <row r="15" customFormat="false" ht="12.75" hidden="false" customHeight="false" outlineLevel="0" collapsed="false">
      <c r="A15" s="0" t="s">
        <v>288</v>
      </c>
      <c r="B15" s="0" t="n">
        <v>27</v>
      </c>
      <c r="C15" s="0" t="n">
        <v>12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2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7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1</v>
      </c>
      <c r="Z15" s="0" t="n">
        <v>1</v>
      </c>
      <c r="AA15" s="0" t="n">
        <v>23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0</v>
      </c>
      <c r="AG15" s="0" t="n">
        <v>6</v>
      </c>
      <c r="AH15" s="0" t="n">
        <v>0</v>
      </c>
      <c r="AI15" s="0" t="n">
        <v>0</v>
      </c>
      <c r="AJ15" s="0" t="n">
        <v>79</v>
      </c>
    </row>
    <row r="16" customFormat="false" ht="12.75" hidden="false" customHeight="false" outlineLevel="0" collapsed="false">
      <c r="A16" s="0" t="s">
        <v>291</v>
      </c>
      <c r="B16" s="0" t="n">
        <v>12</v>
      </c>
      <c r="C16" s="0" t="n">
        <v>0</v>
      </c>
      <c r="D16" s="0" t="n">
        <v>1</v>
      </c>
      <c r="E16" s="0" t="n">
        <v>0</v>
      </c>
      <c r="F16" s="0" t="n">
        <v>0</v>
      </c>
      <c r="G16" s="0" t="n">
        <v>1</v>
      </c>
      <c r="H16" s="0" t="n">
        <v>7</v>
      </c>
      <c r="I16" s="0" t="n">
        <v>0</v>
      </c>
      <c r="J16" s="0" t="n">
        <v>2</v>
      </c>
      <c r="K16" s="0" t="n">
        <v>3</v>
      </c>
      <c r="L16" s="0" t="n">
        <v>0</v>
      </c>
      <c r="M16" s="0" t="n">
        <v>4</v>
      </c>
      <c r="N16" s="0" t="n">
        <v>3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1</v>
      </c>
      <c r="W16" s="0" t="n">
        <v>0</v>
      </c>
      <c r="X16" s="0" t="n">
        <v>0</v>
      </c>
      <c r="Y16" s="0" t="n">
        <v>0</v>
      </c>
      <c r="Z16" s="0" t="n">
        <v>2</v>
      </c>
      <c r="AA16" s="0" t="n">
        <v>0</v>
      </c>
      <c r="AB16" s="0" t="n">
        <v>1</v>
      </c>
      <c r="AC16" s="0" t="n">
        <v>0</v>
      </c>
      <c r="AD16" s="0" t="n">
        <v>0</v>
      </c>
      <c r="AE16" s="0" t="n">
        <v>12</v>
      </c>
      <c r="AF16" s="0" t="n">
        <v>0</v>
      </c>
      <c r="AG16" s="0" t="n">
        <v>0</v>
      </c>
      <c r="AH16" s="0" t="n">
        <v>0</v>
      </c>
      <c r="AI16" s="0" t="n">
        <v>2</v>
      </c>
      <c r="AJ16" s="0" t="n">
        <v>51</v>
      </c>
    </row>
    <row r="17" customFormat="false" ht="12.75" hidden="false" customHeight="false" outlineLevel="0" collapsed="false">
      <c r="A17" s="0" t="s">
        <v>294</v>
      </c>
      <c r="B17" s="0" t="n">
        <v>1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1</v>
      </c>
      <c r="P17" s="0" t="n">
        <v>1</v>
      </c>
      <c r="Q17" s="0" t="n">
        <v>0</v>
      </c>
      <c r="R17" s="0" t="n">
        <v>0</v>
      </c>
      <c r="S17" s="0" t="n">
        <v>5</v>
      </c>
      <c r="T17" s="0" t="n">
        <v>0</v>
      </c>
      <c r="U17" s="0" t="n">
        <v>3</v>
      </c>
      <c r="V17" s="0" t="n">
        <v>0</v>
      </c>
      <c r="W17" s="0" t="n">
        <v>0</v>
      </c>
      <c r="X17" s="0" t="n">
        <v>1</v>
      </c>
      <c r="Y17" s="0" t="n">
        <v>0</v>
      </c>
      <c r="Z17" s="0" t="n">
        <v>1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1</v>
      </c>
      <c r="AG17" s="0" t="n">
        <v>0</v>
      </c>
      <c r="AH17" s="0" t="n">
        <v>0</v>
      </c>
      <c r="AI17" s="0" t="n">
        <v>0</v>
      </c>
      <c r="AJ17" s="0" t="n">
        <v>14</v>
      </c>
    </row>
    <row r="18" customFormat="false" ht="12.75" hidden="false" customHeight="false" outlineLevel="0" collapsed="false">
      <c r="A18" s="0" t="s">
        <v>296</v>
      </c>
      <c r="B18" s="0" t="n">
        <v>0</v>
      </c>
      <c r="C18" s="0" t="n">
        <v>0</v>
      </c>
      <c r="D18" s="0" t="n">
        <v>0</v>
      </c>
      <c r="E18" s="0" t="n">
        <v>1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1</v>
      </c>
    </row>
    <row r="19" customFormat="false" ht="12.75" hidden="false" customHeight="false" outlineLevel="0" collapsed="false">
      <c r="A19" s="0" t="s">
        <v>329</v>
      </c>
      <c r="B19" s="0" t="n">
        <v>5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1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0</v>
      </c>
      <c r="AJ19" s="0" t="n">
        <v>6</v>
      </c>
    </row>
    <row r="20" customFormat="false" ht="12.75" hidden="false" customHeight="false" outlineLevel="0" collapsed="false">
      <c r="A20" s="0" t="s">
        <v>361</v>
      </c>
      <c r="B20" s="0" t="n">
        <v>3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1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4</v>
      </c>
    </row>
    <row r="21" customFormat="false" ht="12.75" hidden="false" customHeight="false" outlineLevel="0" collapsed="false">
      <c r="A21" s="0" t="s">
        <v>370</v>
      </c>
      <c r="B21" s="0" t="n">
        <v>6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1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7</v>
      </c>
    </row>
    <row r="22" customFormat="false" ht="12.75" hidden="false" customHeight="false" outlineLevel="0" collapsed="false">
      <c r="A22" s="0" t="s">
        <v>372</v>
      </c>
      <c r="B22" s="0" t="n">
        <v>8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1</v>
      </c>
      <c r="N22" s="0" t="n">
        <v>0</v>
      </c>
      <c r="O22" s="0" t="n">
        <v>0</v>
      </c>
      <c r="P22" s="0" t="n">
        <v>0</v>
      </c>
      <c r="Q22" s="0" t="n">
        <v>4</v>
      </c>
      <c r="R22" s="0" t="n">
        <v>1</v>
      </c>
      <c r="S22" s="0" t="n">
        <v>0</v>
      </c>
      <c r="T22" s="0" t="n">
        <v>0</v>
      </c>
      <c r="U22" s="0" t="n">
        <v>0</v>
      </c>
      <c r="V22" s="0" t="n">
        <v>2</v>
      </c>
      <c r="W22" s="0" t="n">
        <v>0</v>
      </c>
      <c r="X22" s="0" t="n">
        <v>0</v>
      </c>
      <c r="Y22" s="0" t="n">
        <v>0</v>
      </c>
      <c r="Z22" s="0" t="n">
        <v>2</v>
      </c>
      <c r="AA22" s="0" t="n">
        <v>0</v>
      </c>
      <c r="AB22" s="0" t="n">
        <v>1</v>
      </c>
      <c r="AC22" s="0" t="n">
        <v>0</v>
      </c>
      <c r="AD22" s="0" t="n">
        <v>3</v>
      </c>
      <c r="AE22" s="0" t="n">
        <v>0</v>
      </c>
      <c r="AF22" s="0" t="n">
        <v>0</v>
      </c>
      <c r="AG22" s="0" t="n">
        <v>1</v>
      </c>
      <c r="AH22" s="0" t="n">
        <v>0</v>
      </c>
      <c r="AI22" s="0" t="n">
        <v>1</v>
      </c>
      <c r="AJ22" s="0" t="n">
        <v>24</v>
      </c>
    </row>
    <row r="23" customFormat="false" ht="12.75" hidden="false" customHeight="false" outlineLevel="0" collapsed="false">
      <c r="A23" s="0" t="s">
        <v>380</v>
      </c>
      <c r="B23" s="0" t="n">
        <v>11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1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1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1</v>
      </c>
      <c r="W23" s="0" t="n">
        <v>0</v>
      </c>
      <c r="X23" s="0" t="n">
        <v>0</v>
      </c>
      <c r="Y23" s="0" t="n">
        <v>0</v>
      </c>
      <c r="Z23" s="0" t="n">
        <v>4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1</v>
      </c>
      <c r="AF23" s="0" t="n">
        <v>0</v>
      </c>
      <c r="AG23" s="0" t="n">
        <v>0</v>
      </c>
      <c r="AH23" s="0" t="n">
        <v>0</v>
      </c>
      <c r="AI23" s="0" t="n">
        <v>2</v>
      </c>
      <c r="AJ23" s="0" t="n">
        <v>21</v>
      </c>
    </row>
    <row r="24" customFormat="false" ht="12.75" hidden="false" customHeight="false" outlineLevel="0" collapsed="false">
      <c r="A24" s="0" t="s">
        <v>562</v>
      </c>
      <c r="B24" s="0" t="n">
        <v>0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1</v>
      </c>
      <c r="AJ24" s="0" t="n">
        <v>1</v>
      </c>
    </row>
    <row r="25" customFormat="false" ht="12.75" hidden="false" customHeight="false" outlineLevel="0" collapsed="false">
      <c r="A25" s="0" t="s">
        <v>563</v>
      </c>
      <c r="B25" s="0" t="n">
        <v>4</v>
      </c>
      <c r="C25" s="0" t="n">
        <v>0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3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1</v>
      </c>
      <c r="P25" s="0" t="n">
        <v>0</v>
      </c>
      <c r="Q25" s="0" t="n">
        <v>6</v>
      </c>
      <c r="R25" s="0" t="n">
        <v>0</v>
      </c>
      <c r="S25" s="0" t="n">
        <v>14</v>
      </c>
      <c r="T25" s="0" t="n">
        <v>0</v>
      </c>
      <c r="U25" s="0" t="n">
        <v>3</v>
      </c>
      <c r="V25" s="0" t="n">
        <v>1</v>
      </c>
      <c r="W25" s="0" t="n">
        <v>0</v>
      </c>
      <c r="X25" s="0" t="n">
        <v>0</v>
      </c>
      <c r="Y25" s="0" t="n">
        <v>0</v>
      </c>
      <c r="Z25" s="0" t="n">
        <v>2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3</v>
      </c>
      <c r="AF25" s="0" t="n">
        <v>0</v>
      </c>
      <c r="AG25" s="0" t="n">
        <v>0</v>
      </c>
      <c r="AH25" s="0" t="n">
        <v>0</v>
      </c>
      <c r="AI25" s="0" t="n">
        <v>13</v>
      </c>
      <c r="AJ25" s="0" t="n">
        <v>50</v>
      </c>
    </row>
    <row r="26" customFormat="false" ht="12.75" hidden="false" customHeight="false" outlineLevel="0" collapsed="false">
      <c r="A26" s="0" t="s">
        <v>488</v>
      </c>
      <c r="B26" s="0" t="n">
        <v>1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  <c r="AJ26" s="0" t="n">
        <v>1</v>
      </c>
    </row>
    <row r="27" customFormat="false" ht="12.75" hidden="false" customHeight="false" outlineLevel="0" collapsed="false">
      <c r="A27" s="0" t="s">
        <v>492</v>
      </c>
      <c r="B27" s="0" t="n">
        <v>13</v>
      </c>
      <c r="C27" s="0" t="n">
        <v>2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89</v>
      </c>
      <c r="N27" s="0" t="n">
        <v>0</v>
      </c>
      <c r="O27" s="0" t="n">
        <v>0</v>
      </c>
      <c r="P27" s="0" t="n">
        <v>0</v>
      </c>
      <c r="Q27" s="0" t="n">
        <v>1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3</v>
      </c>
      <c r="AA27" s="0" t="n">
        <v>1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109</v>
      </c>
    </row>
    <row r="28" customFormat="false" ht="12.75" hidden="false" customHeight="false" outlineLevel="0" collapsed="false">
      <c r="A28" s="0" t="s">
        <v>527</v>
      </c>
      <c r="B28" s="0" t="n">
        <v>0</v>
      </c>
      <c r="C28" s="0" t="n">
        <v>0</v>
      </c>
      <c r="D28" s="0" t="n">
        <v>1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1</v>
      </c>
    </row>
    <row r="29" customFormat="false" ht="12.75" hidden="false" customHeight="false" outlineLevel="0" collapsed="false">
      <c r="A29" s="0" t="s">
        <v>567</v>
      </c>
      <c r="B29" s="0" t="n">
        <v>273</v>
      </c>
      <c r="C29" s="0" t="n">
        <v>26</v>
      </c>
      <c r="D29" s="0" t="n">
        <v>15</v>
      </c>
      <c r="E29" s="0" t="n">
        <v>3</v>
      </c>
      <c r="F29" s="0" t="n">
        <v>5</v>
      </c>
      <c r="G29" s="0" t="n">
        <v>8</v>
      </c>
      <c r="H29" s="0" t="n">
        <v>17</v>
      </c>
      <c r="I29" s="0" t="n">
        <v>24</v>
      </c>
      <c r="J29" s="0" t="n">
        <v>3</v>
      </c>
      <c r="K29" s="0" t="n">
        <v>3</v>
      </c>
      <c r="L29" s="0" t="n">
        <v>4</v>
      </c>
      <c r="M29" s="0" t="n">
        <v>105</v>
      </c>
      <c r="N29" s="0" t="n">
        <v>27</v>
      </c>
      <c r="O29" s="0" t="n">
        <v>9</v>
      </c>
      <c r="P29" s="0" t="n">
        <v>1</v>
      </c>
      <c r="Q29" s="0" t="n">
        <v>25</v>
      </c>
      <c r="R29" s="0" t="n">
        <v>3</v>
      </c>
      <c r="S29" s="0" t="n">
        <v>30</v>
      </c>
      <c r="T29" s="0" t="n">
        <v>1</v>
      </c>
      <c r="U29" s="0" t="n">
        <v>8</v>
      </c>
      <c r="V29" s="0" t="n">
        <v>5</v>
      </c>
      <c r="W29" s="0" t="n">
        <v>1</v>
      </c>
      <c r="X29" s="0" t="n">
        <v>1</v>
      </c>
      <c r="Y29" s="0" t="n">
        <v>9</v>
      </c>
      <c r="Z29" s="0" t="n">
        <v>38</v>
      </c>
      <c r="AA29" s="0" t="n">
        <v>39</v>
      </c>
      <c r="AB29" s="0" t="n">
        <v>4</v>
      </c>
      <c r="AC29" s="0" t="n">
        <v>7</v>
      </c>
      <c r="AD29" s="0" t="n">
        <v>8</v>
      </c>
      <c r="AE29" s="0" t="n">
        <v>19</v>
      </c>
      <c r="AF29" s="0" t="n">
        <v>3</v>
      </c>
      <c r="AG29" s="0" t="n">
        <v>8</v>
      </c>
      <c r="AH29" s="0" t="n">
        <v>11</v>
      </c>
      <c r="AI29" s="0" t="n">
        <v>138</v>
      </c>
      <c r="AJ29" s="0" t="n">
        <v>881</v>
      </c>
    </row>
    <row r="31" customFormat="false" ht="12.8" hidden="false" customHeight="false" outlineLevel="0" collapsed="false">
      <c r="A31" s="0" t="s">
        <v>2</v>
      </c>
      <c r="B31" s="0" t="s">
        <v>608</v>
      </c>
      <c r="C31" s="0" t="s">
        <v>609</v>
      </c>
      <c r="D31" s="0" t="s">
        <v>610</v>
      </c>
      <c r="E31" s="0" t="s">
        <v>611</v>
      </c>
      <c r="F31" s="0" t="s">
        <v>612</v>
      </c>
      <c r="G31" s="0" t="s">
        <v>613</v>
      </c>
      <c r="H31" s="0" t="s">
        <v>614</v>
      </c>
      <c r="I31" s="0" t="s">
        <v>615</v>
      </c>
      <c r="J31" s="0" t="s">
        <v>616</v>
      </c>
      <c r="K31" s="0" t="s">
        <v>617</v>
      </c>
      <c r="L31" s="0" t="s">
        <v>618</v>
      </c>
      <c r="M31" s="0" t="s">
        <v>619</v>
      </c>
      <c r="N31" s="0" t="s">
        <v>620</v>
      </c>
      <c r="O31" s="0" t="s">
        <v>621</v>
      </c>
      <c r="P31" s="0" t="s">
        <v>622</v>
      </c>
      <c r="Q31" s="0" t="s">
        <v>623</v>
      </c>
      <c r="R31" s="0" t="s">
        <v>624</v>
      </c>
      <c r="S31" s="0" t="s">
        <v>625</v>
      </c>
      <c r="T31" s="0" t="s">
        <v>626</v>
      </c>
      <c r="U31" s="0" t="s">
        <v>627</v>
      </c>
      <c r="V31" s="0" t="s">
        <v>628</v>
      </c>
      <c r="W31" s="0" t="s">
        <v>629</v>
      </c>
      <c r="X31" s="0" t="s">
        <v>630</v>
      </c>
      <c r="Y31" s="0" t="s">
        <v>631</v>
      </c>
      <c r="Z31" s="0" t="s">
        <v>632</v>
      </c>
      <c r="AA31" s="0" t="s">
        <v>633</v>
      </c>
      <c r="AB31" s="0" t="s">
        <v>634</v>
      </c>
      <c r="AC31" s="0" t="s">
        <v>635</v>
      </c>
      <c r="AD31" s="0" t="s">
        <v>636</v>
      </c>
      <c r="AE31" s="0" t="s">
        <v>637</v>
      </c>
      <c r="AF31" s="0" t="s">
        <v>638</v>
      </c>
      <c r="AG31" s="0" t="s">
        <v>639</v>
      </c>
      <c r="AH31" s="0" t="s">
        <v>640</v>
      </c>
      <c r="AI31" s="0" t="s">
        <v>641</v>
      </c>
      <c r="AJ31" s="0" t="s">
        <v>567</v>
      </c>
    </row>
    <row r="32" customFormat="false" ht="12.8" hidden="false" customHeight="false" outlineLevel="0" collapsed="false">
      <c r="A32" s="0" t="s">
        <v>555</v>
      </c>
      <c r="B32" s="0" t="n">
        <f aca="false">B2*0</f>
        <v>0</v>
      </c>
      <c r="C32" s="0" t="n">
        <f aca="false">C2*652.38</f>
        <v>652.38</v>
      </c>
      <c r="D32" s="0" t="n">
        <f aca="false">D2*576.49</f>
        <v>0</v>
      </c>
      <c r="E32" s="0" t="n">
        <f aca="false">E2*524.2</f>
        <v>0</v>
      </c>
      <c r="F32" s="0" t="n">
        <f aca="false">F2*427.11</f>
        <v>0</v>
      </c>
      <c r="G32" s="0" t="n">
        <f aca="false">G2*374.84</f>
        <v>374.84</v>
      </c>
      <c r="H32" s="0" t="n">
        <f aca="false">H2*328.34</f>
        <v>0</v>
      </c>
      <c r="I32" s="0" t="n">
        <f aca="false">I2*14.52</f>
        <v>29.04</v>
      </c>
      <c r="J32" s="0" t="n">
        <f aca="false">J2*248.34</f>
        <v>248.34</v>
      </c>
      <c r="K32" s="0" t="n">
        <f aca="false">K2*248.33</f>
        <v>0</v>
      </c>
      <c r="L32" s="0" t="n">
        <f aca="false">L2*243.03</f>
        <v>0</v>
      </c>
      <c r="M32" s="0" t="n">
        <f aca="false">M2*241.89</f>
        <v>1693.23</v>
      </c>
      <c r="N32" s="0" t="n">
        <f aca="false">N2*232.58</f>
        <v>0</v>
      </c>
      <c r="O32" s="0" t="n">
        <f aca="false">O2*193.43</f>
        <v>0</v>
      </c>
      <c r="P32" s="0" t="n">
        <f aca="false">P2*184.35</f>
        <v>0</v>
      </c>
      <c r="Q32" s="0" t="n">
        <f aca="false">Q2*180.88</f>
        <v>723.52</v>
      </c>
      <c r="R32" s="0" t="n">
        <f aca="false">R2*170.6</f>
        <v>0</v>
      </c>
      <c r="S32" s="0" t="n">
        <f aca="false">S2*162.78</f>
        <v>325.56</v>
      </c>
      <c r="T32" s="0" t="n">
        <f aca="false">T2*152.54</f>
        <v>0</v>
      </c>
      <c r="U32" s="0" t="n">
        <f aca="false">U2*151.82</f>
        <v>0</v>
      </c>
      <c r="V32" s="0" t="n">
        <f aca="false">V2*139.93</f>
        <v>0</v>
      </c>
      <c r="W32" s="0" t="n">
        <f aca="false">W2*127.46</f>
        <v>0</v>
      </c>
      <c r="X32" s="0" t="n">
        <f aca="false">X2*123.25</f>
        <v>0</v>
      </c>
      <c r="Y32" s="0" t="n">
        <f aca="false">Y2*84.06</f>
        <v>168.12</v>
      </c>
      <c r="Z32" s="0" t="n">
        <f aca="false">Z2*65.01</f>
        <v>325.05</v>
      </c>
      <c r="AA32" s="0" t="n">
        <f aca="false">AA2*61.13</f>
        <v>305.65</v>
      </c>
      <c r="AB32" s="0" t="n">
        <f aca="false">AB2*56.34</f>
        <v>0</v>
      </c>
      <c r="AC32" s="0" t="n">
        <f aca="false">AC2*50.28</f>
        <v>0</v>
      </c>
      <c r="AD32" s="0" t="n">
        <f aca="false">AD2*44.19</f>
        <v>0</v>
      </c>
      <c r="AE32" s="0" t="n">
        <f aca="false">AE2*43.19</f>
        <v>0</v>
      </c>
      <c r="AF32" s="0" t="n">
        <f aca="false">AF2*36.1</f>
        <v>72.2</v>
      </c>
      <c r="AG32" s="0" t="n">
        <f aca="false">AG2*31.97</f>
        <v>0</v>
      </c>
      <c r="AH32" s="0" t="n">
        <f aca="false">AH2*27.57</f>
        <v>0</v>
      </c>
      <c r="AI32" s="0" t="n">
        <f aca="false">AI2*800</f>
        <v>1600</v>
      </c>
      <c r="AJ32" s="0" t="n">
        <f aca="false">SUM(B32:AI32)</f>
        <v>6517.93</v>
      </c>
    </row>
    <row r="33" customFormat="false" ht="12.8" hidden="false" customHeight="false" outlineLevel="0" collapsed="false">
      <c r="A33" s="0" t="s">
        <v>84</v>
      </c>
      <c r="B33" s="0" t="n">
        <f aca="false">B3*0</f>
        <v>0</v>
      </c>
      <c r="C33" s="0" t="n">
        <f aca="false">C3*652.38</f>
        <v>0</v>
      </c>
      <c r="D33" s="0" t="n">
        <f aca="false">D3*576.49</f>
        <v>0</v>
      </c>
      <c r="E33" s="0" t="n">
        <f aca="false">E3*524.2</f>
        <v>0</v>
      </c>
      <c r="F33" s="0" t="n">
        <f aca="false">F3*427.11</f>
        <v>427.11</v>
      </c>
      <c r="G33" s="0" t="n">
        <f aca="false">G3*374.84</f>
        <v>0</v>
      </c>
      <c r="H33" s="0" t="n">
        <f aca="false">H3*328.34</f>
        <v>0</v>
      </c>
      <c r="I33" s="0" t="n">
        <f aca="false">I3*14.52</f>
        <v>0</v>
      </c>
      <c r="J33" s="0" t="n">
        <f aca="false">J3*248.34</f>
        <v>0</v>
      </c>
      <c r="K33" s="0" t="n">
        <f aca="false">K3*248.33</f>
        <v>0</v>
      </c>
      <c r="L33" s="0" t="n">
        <f aca="false">L3*243.03</f>
        <v>243.03</v>
      </c>
      <c r="M33" s="0" t="n">
        <f aca="false">M3*241.89</f>
        <v>0</v>
      </c>
      <c r="N33" s="0" t="n">
        <f aca="false">N3*232.58</f>
        <v>930.32</v>
      </c>
      <c r="O33" s="0" t="n">
        <f aca="false">O3*193.43</f>
        <v>386.86</v>
      </c>
      <c r="P33" s="0" t="n">
        <f aca="false">P3*184.35</f>
        <v>0</v>
      </c>
      <c r="Q33" s="0" t="n">
        <f aca="false">Q3*180.88</f>
        <v>361.76</v>
      </c>
      <c r="R33" s="0" t="n">
        <f aca="false">R3*170.6</f>
        <v>0</v>
      </c>
      <c r="S33" s="0" t="n">
        <f aca="false">S3*162.78</f>
        <v>162.78</v>
      </c>
      <c r="T33" s="0" t="n">
        <f aca="false">T3*152.54</f>
        <v>0</v>
      </c>
      <c r="U33" s="0" t="n">
        <f aca="false">U3*151.82</f>
        <v>303.64</v>
      </c>
      <c r="V33" s="0" t="n">
        <f aca="false">V3*139.93</f>
        <v>0</v>
      </c>
      <c r="W33" s="0" t="n">
        <f aca="false">W3*127.46</f>
        <v>0</v>
      </c>
      <c r="X33" s="0" t="n">
        <f aca="false">X3*123.25</f>
        <v>0</v>
      </c>
      <c r="Y33" s="0" t="n">
        <f aca="false">Y3*84.06</f>
        <v>0</v>
      </c>
      <c r="Z33" s="0" t="n">
        <f aca="false">Z3*65.01</f>
        <v>0</v>
      </c>
      <c r="AA33" s="0" t="n">
        <f aca="false">AA3*61.13</f>
        <v>0</v>
      </c>
      <c r="AB33" s="0" t="n">
        <f aca="false">AB3*56.34</f>
        <v>56.34</v>
      </c>
      <c r="AC33" s="0" t="n">
        <f aca="false">AC3*50.28</f>
        <v>0</v>
      </c>
      <c r="AD33" s="0" t="n">
        <f aca="false">AD3*44.19</f>
        <v>0</v>
      </c>
      <c r="AE33" s="0" t="n">
        <f aca="false">AE3*43.19</f>
        <v>0</v>
      </c>
      <c r="AF33" s="0" t="n">
        <f aca="false">AF3*36.1</f>
        <v>0</v>
      </c>
      <c r="AG33" s="0" t="n">
        <f aca="false">AG3*31.97</f>
        <v>0</v>
      </c>
      <c r="AH33" s="0" t="n">
        <f aca="false">AH3*27.57</f>
        <v>110.28</v>
      </c>
      <c r="AI33" s="0" t="n">
        <f aca="false">AI3*800</f>
        <v>0</v>
      </c>
      <c r="AJ33" s="0" t="n">
        <f aca="false">SUM(B33:AI33)</f>
        <v>2982.12</v>
      </c>
    </row>
    <row r="34" customFormat="false" ht="12.8" hidden="false" customHeight="false" outlineLevel="0" collapsed="false">
      <c r="A34" s="0" t="s">
        <v>556</v>
      </c>
      <c r="B34" s="0" t="n">
        <f aca="false">B4*0</f>
        <v>0</v>
      </c>
      <c r="C34" s="0" t="n">
        <f aca="false">C4*652.38</f>
        <v>3914.28</v>
      </c>
      <c r="D34" s="0" t="n">
        <f aca="false">D4*576.49</f>
        <v>0</v>
      </c>
      <c r="E34" s="0" t="n">
        <f aca="false">E4*524.2</f>
        <v>0</v>
      </c>
      <c r="F34" s="0" t="n">
        <f aca="false">F4*427.11</f>
        <v>1281.33</v>
      </c>
      <c r="G34" s="0" t="n">
        <f aca="false">G4*374.84</f>
        <v>0</v>
      </c>
      <c r="H34" s="0" t="n">
        <f aca="false">H4*328.34</f>
        <v>1970.04</v>
      </c>
      <c r="I34" s="0" t="n">
        <f aca="false">I4*14.52</f>
        <v>14.52</v>
      </c>
      <c r="J34" s="0" t="n">
        <f aca="false">J4*248.34</f>
        <v>0</v>
      </c>
      <c r="K34" s="0" t="n">
        <f aca="false">K4*248.33</f>
        <v>0</v>
      </c>
      <c r="L34" s="0" t="n">
        <f aca="false">L4*243.03</f>
        <v>0</v>
      </c>
      <c r="M34" s="0" t="n">
        <f aca="false">M4*241.89</f>
        <v>0</v>
      </c>
      <c r="N34" s="0" t="n">
        <f aca="false">N4*232.58</f>
        <v>465.16</v>
      </c>
      <c r="O34" s="0" t="n">
        <f aca="false">O4*193.43</f>
        <v>0</v>
      </c>
      <c r="P34" s="0" t="n">
        <f aca="false">P4*184.35</f>
        <v>0</v>
      </c>
      <c r="Q34" s="0" t="n">
        <f aca="false">Q4*180.88</f>
        <v>180.88</v>
      </c>
      <c r="R34" s="0" t="n">
        <f aca="false">R4*170.6</f>
        <v>0</v>
      </c>
      <c r="S34" s="0" t="n">
        <f aca="false">S4*162.78</f>
        <v>0</v>
      </c>
      <c r="T34" s="0" t="n">
        <f aca="false">T4*152.54</f>
        <v>0</v>
      </c>
      <c r="U34" s="0" t="n">
        <f aca="false">U4*151.82</f>
        <v>0</v>
      </c>
      <c r="V34" s="0" t="n">
        <f aca="false">V4*139.93</f>
        <v>0</v>
      </c>
      <c r="W34" s="0" t="n">
        <f aca="false">W4*127.46</f>
        <v>0</v>
      </c>
      <c r="X34" s="0" t="n">
        <f aca="false">X4*123.25</f>
        <v>0</v>
      </c>
      <c r="Y34" s="0" t="n">
        <f aca="false">Y4*84.06</f>
        <v>0</v>
      </c>
      <c r="Z34" s="0" t="n">
        <f aca="false">Z4*65.01</f>
        <v>65.01</v>
      </c>
      <c r="AA34" s="0" t="n">
        <f aca="false">AA4*61.13</f>
        <v>0</v>
      </c>
      <c r="AB34" s="0" t="n">
        <f aca="false">AB4*56.34</f>
        <v>0</v>
      </c>
      <c r="AC34" s="0" t="n">
        <f aca="false">AC4*50.28</f>
        <v>0</v>
      </c>
      <c r="AD34" s="0" t="n">
        <f aca="false">AD4*44.19</f>
        <v>0</v>
      </c>
      <c r="AE34" s="0" t="n">
        <f aca="false">AE4*43.19</f>
        <v>0</v>
      </c>
      <c r="AF34" s="0" t="n">
        <f aca="false">AF4*36.1</f>
        <v>0</v>
      </c>
      <c r="AG34" s="0" t="n">
        <f aca="false">AG4*31.97</f>
        <v>0</v>
      </c>
      <c r="AH34" s="0" t="n">
        <f aca="false">AH4*27.57</f>
        <v>82.71</v>
      </c>
      <c r="AI34" s="0" t="n">
        <f aca="false">AI4*800</f>
        <v>4000</v>
      </c>
      <c r="AJ34" s="0" t="n">
        <f aca="false">SUM(B34:AI34)</f>
        <v>11973.93</v>
      </c>
    </row>
    <row r="35" customFormat="false" ht="12.8" hidden="false" customHeight="false" outlineLevel="0" collapsed="false">
      <c r="A35" s="0" t="s">
        <v>176</v>
      </c>
      <c r="B35" s="0" t="n">
        <f aca="false">B5*0</f>
        <v>0</v>
      </c>
      <c r="C35" s="0" t="n">
        <f aca="false">C5*652.38</f>
        <v>0</v>
      </c>
      <c r="D35" s="0" t="n">
        <f aca="false">D5*576.49</f>
        <v>0</v>
      </c>
      <c r="E35" s="0" t="n">
        <f aca="false">E5*524.2</f>
        <v>0</v>
      </c>
      <c r="F35" s="0" t="n">
        <f aca="false">F5*427.11</f>
        <v>0</v>
      </c>
      <c r="G35" s="0" t="n">
        <f aca="false">G5*374.84</f>
        <v>0</v>
      </c>
      <c r="H35" s="0" t="n">
        <f aca="false">H5*328.34</f>
        <v>328.34</v>
      </c>
      <c r="I35" s="0" t="n">
        <f aca="false">I5*14.52</f>
        <v>0</v>
      </c>
      <c r="J35" s="0" t="n">
        <f aca="false">J5*248.34</f>
        <v>0</v>
      </c>
      <c r="K35" s="0" t="n">
        <f aca="false">K5*248.33</f>
        <v>0</v>
      </c>
      <c r="L35" s="0" t="n">
        <f aca="false">L5*243.03</f>
        <v>486.06</v>
      </c>
      <c r="M35" s="0" t="n">
        <f aca="false">M5*241.89</f>
        <v>0</v>
      </c>
      <c r="N35" s="0" t="n">
        <f aca="false">N5*232.58</f>
        <v>0</v>
      </c>
      <c r="O35" s="0" t="n">
        <f aca="false">O5*193.43</f>
        <v>0</v>
      </c>
      <c r="P35" s="0" t="n">
        <f aca="false">P5*184.35</f>
        <v>0</v>
      </c>
      <c r="Q35" s="0" t="n">
        <f aca="false">Q5*180.88</f>
        <v>542.64</v>
      </c>
      <c r="R35" s="0" t="n">
        <f aca="false">R5*170.6</f>
        <v>0</v>
      </c>
      <c r="S35" s="0" t="n">
        <f aca="false">S5*162.78</f>
        <v>0</v>
      </c>
      <c r="T35" s="0" t="n">
        <f aca="false">T5*152.54</f>
        <v>0</v>
      </c>
      <c r="U35" s="0" t="n">
        <f aca="false">U5*151.82</f>
        <v>0</v>
      </c>
      <c r="V35" s="0" t="n">
        <f aca="false">V5*139.93</f>
        <v>0</v>
      </c>
      <c r="W35" s="0" t="n">
        <f aca="false">W5*127.46</f>
        <v>0</v>
      </c>
      <c r="X35" s="0" t="n">
        <f aca="false">X5*123.25</f>
        <v>0</v>
      </c>
      <c r="Y35" s="0" t="n">
        <f aca="false">Y5*84.06</f>
        <v>0</v>
      </c>
      <c r="Z35" s="0" t="n">
        <f aca="false">Z5*65.01</f>
        <v>0</v>
      </c>
      <c r="AA35" s="0" t="n">
        <f aca="false">AA5*61.13</f>
        <v>61.13</v>
      </c>
      <c r="AB35" s="0" t="n">
        <f aca="false">AB5*56.34</f>
        <v>0</v>
      </c>
      <c r="AC35" s="0" t="n">
        <f aca="false">AC5*50.28</f>
        <v>100.56</v>
      </c>
      <c r="AD35" s="0" t="n">
        <f aca="false">AD5*44.19</f>
        <v>0</v>
      </c>
      <c r="AE35" s="0" t="n">
        <f aca="false">AE5*43.19</f>
        <v>0</v>
      </c>
      <c r="AF35" s="0" t="n">
        <f aca="false">AF5*36.1</f>
        <v>0</v>
      </c>
      <c r="AG35" s="0" t="n">
        <f aca="false">AG5*31.97</f>
        <v>0</v>
      </c>
      <c r="AH35" s="0" t="n">
        <f aca="false">AH5*27.57</f>
        <v>0</v>
      </c>
      <c r="AI35" s="0" t="n">
        <f aca="false">AI5*800</f>
        <v>0</v>
      </c>
      <c r="AJ35" s="0" t="n">
        <f aca="false">SUM(B35:AI35)</f>
        <v>1518.73</v>
      </c>
    </row>
    <row r="36" customFormat="false" ht="12.8" hidden="false" customHeight="false" outlineLevel="0" collapsed="false">
      <c r="A36" s="0" t="s">
        <v>557</v>
      </c>
      <c r="B36" s="0" t="n">
        <f aca="false">B6*0</f>
        <v>0</v>
      </c>
      <c r="C36" s="0" t="n">
        <f aca="false">C6*652.38</f>
        <v>652.38</v>
      </c>
      <c r="D36" s="0" t="n">
        <f aca="false">D6*576.49</f>
        <v>6341.39</v>
      </c>
      <c r="E36" s="0" t="n">
        <f aca="false">E6*524.2</f>
        <v>0</v>
      </c>
      <c r="F36" s="0" t="n">
        <f aca="false">F6*427.11</f>
        <v>0</v>
      </c>
      <c r="G36" s="0" t="n">
        <f aca="false">G6*374.84</f>
        <v>0</v>
      </c>
      <c r="H36" s="0" t="n">
        <f aca="false">H6*328.34</f>
        <v>0</v>
      </c>
      <c r="I36" s="0" t="n">
        <f aca="false">I6*14.52</f>
        <v>0</v>
      </c>
      <c r="J36" s="0" t="n">
        <f aca="false">J6*248.34</f>
        <v>0</v>
      </c>
      <c r="K36" s="0" t="n">
        <f aca="false">K6*248.33</f>
        <v>0</v>
      </c>
      <c r="L36" s="0" t="n">
        <f aca="false">L6*243.03</f>
        <v>0</v>
      </c>
      <c r="M36" s="0" t="n">
        <f aca="false">M6*241.89</f>
        <v>483.78</v>
      </c>
      <c r="N36" s="0" t="n">
        <f aca="false">N6*232.58</f>
        <v>0</v>
      </c>
      <c r="O36" s="0" t="n">
        <f aca="false">O6*193.43</f>
        <v>967.15</v>
      </c>
      <c r="P36" s="0" t="n">
        <f aca="false">P6*184.35</f>
        <v>0</v>
      </c>
      <c r="Q36" s="0" t="n">
        <f aca="false">Q6*180.88</f>
        <v>180.88</v>
      </c>
      <c r="R36" s="0" t="n">
        <f aca="false">R6*170.6</f>
        <v>0</v>
      </c>
      <c r="S36" s="0" t="n">
        <f aca="false">S6*162.78</f>
        <v>1139.46</v>
      </c>
      <c r="T36" s="0" t="n">
        <f aca="false">T6*152.54</f>
        <v>0</v>
      </c>
      <c r="U36" s="0" t="n">
        <f aca="false">U6*151.82</f>
        <v>0</v>
      </c>
      <c r="V36" s="0" t="n">
        <f aca="false">V6*139.93</f>
        <v>0</v>
      </c>
      <c r="W36" s="0" t="n">
        <f aca="false">W6*127.46</f>
        <v>0</v>
      </c>
      <c r="X36" s="0" t="n">
        <f aca="false">X6*123.25</f>
        <v>0</v>
      </c>
      <c r="Y36" s="0" t="n">
        <f aca="false">Y6*84.06</f>
        <v>0</v>
      </c>
      <c r="Z36" s="0" t="n">
        <f aca="false">Z6*65.01</f>
        <v>130.02</v>
      </c>
      <c r="AA36" s="0" t="n">
        <f aca="false">AA6*61.13</f>
        <v>305.65</v>
      </c>
      <c r="AB36" s="0" t="n">
        <f aca="false">AB6*56.34</f>
        <v>0</v>
      </c>
      <c r="AC36" s="0" t="n">
        <f aca="false">AC6*50.28</f>
        <v>0</v>
      </c>
      <c r="AD36" s="0" t="n">
        <f aca="false">AD6*44.19</f>
        <v>0</v>
      </c>
      <c r="AE36" s="0" t="n">
        <f aca="false">AE6*43.19</f>
        <v>0</v>
      </c>
      <c r="AF36" s="0" t="n">
        <f aca="false">AF6*36.1</f>
        <v>0</v>
      </c>
      <c r="AG36" s="0" t="n">
        <f aca="false">AG6*31.97</f>
        <v>0</v>
      </c>
      <c r="AH36" s="0" t="n">
        <f aca="false">AH6*27.57</f>
        <v>82.71</v>
      </c>
      <c r="AI36" s="0" t="n">
        <f aca="false">AI6*800</f>
        <v>30400</v>
      </c>
      <c r="AJ36" s="0" t="n">
        <f aca="false">SUM(B36:AI36)</f>
        <v>40683.42</v>
      </c>
    </row>
    <row r="37" customFormat="false" ht="12.8" hidden="false" customHeight="false" outlineLevel="0" collapsed="false">
      <c r="A37" s="0" t="s">
        <v>558</v>
      </c>
      <c r="B37" s="0" t="n">
        <f aca="false">B7*0</f>
        <v>0</v>
      </c>
      <c r="C37" s="0" t="n">
        <f aca="false">C7*652.38</f>
        <v>0</v>
      </c>
      <c r="D37" s="0" t="n">
        <f aca="false">D7*576.49</f>
        <v>0</v>
      </c>
      <c r="E37" s="0" t="n">
        <f aca="false">E7*524.2</f>
        <v>0</v>
      </c>
      <c r="F37" s="0" t="n">
        <f aca="false">F7*427.11</f>
        <v>427.11</v>
      </c>
      <c r="G37" s="0" t="n">
        <f aca="false">G7*374.84</f>
        <v>374.84</v>
      </c>
      <c r="H37" s="0" t="n">
        <f aca="false">H7*328.34</f>
        <v>0</v>
      </c>
      <c r="I37" s="0" t="n">
        <f aca="false">I7*14.52</f>
        <v>0</v>
      </c>
      <c r="J37" s="0" t="n">
        <f aca="false">J7*248.34</f>
        <v>0</v>
      </c>
      <c r="K37" s="0" t="n">
        <f aca="false">K7*248.33</f>
        <v>0</v>
      </c>
      <c r="L37" s="0" t="n">
        <f aca="false">L7*243.03</f>
        <v>0</v>
      </c>
      <c r="M37" s="0" t="n">
        <f aca="false">M7*241.89</f>
        <v>483.78</v>
      </c>
      <c r="N37" s="0" t="n">
        <f aca="false">N7*232.58</f>
        <v>232.58</v>
      </c>
      <c r="O37" s="0" t="n">
        <f aca="false">O7*193.43</f>
        <v>0</v>
      </c>
      <c r="P37" s="0" t="n">
        <f aca="false">P7*184.35</f>
        <v>0</v>
      </c>
      <c r="Q37" s="0" t="n">
        <f aca="false">Q7*180.88</f>
        <v>0</v>
      </c>
      <c r="R37" s="0" t="n">
        <f aca="false">R7*170.6</f>
        <v>0</v>
      </c>
      <c r="S37" s="0" t="n">
        <f aca="false">S7*162.78</f>
        <v>0</v>
      </c>
      <c r="T37" s="0" t="n">
        <f aca="false">T7*152.54</f>
        <v>0</v>
      </c>
      <c r="U37" s="0" t="n">
        <f aca="false">U7*151.82</f>
        <v>0</v>
      </c>
      <c r="V37" s="0" t="n">
        <f aca="false">V7*139.93</f>
        <v>0</v>
      </c>
      <c r="W37" s="0" t="n">
        <f aca="false">W7*127.46</f>
        <v>0</v>
      </c>
      <c r="X37" s="0" t="n">
        <f aca="false">X7*123.25</f>
        <v>0</v>
      </c>
      <c r="Y37" s="0" t="n">
        <f aca="false">Y7*84.06</f>
        <v>0</v>
      </c>
      <c r="Z37" s="0" t="n">
        <f aca="false">Z7*65.01</f>
        <v>65.01</v>
      </c>
      <c r="AA37" s="0" t="n">
        <f aca="false">AA7*61.13</f>
        <v>0</v>
      </c>
      <c r="AB37" s="0" t="n">
        <f aca="false">AB7*56.34</f>
        <v>0</v>
      </c>
      <c r="AC37" s="0" t="n">
        <f aca="false">AC7*50.28</f>
        <v>50.28</v>
      </c>
      <c r="AD37" s="0" t="n">
        <f aca="false">AD7*44.19</f>
        <v>0</v>
      </c>
      <c r="AE37" s="0" t="n">
        <f aca="false">AE7*43.19</f>
        <v>0</v>
      </c>
      <c r="AF37" s="0" t="n">
        <f aca="false">AF7*36.1</f>
        <v>0</v>
      </c>
      <c r="AG37" s="0" t="n">
        <f aca="false">AG7*31.97</f>
        <v>0</v>
      </c>
      <c r="AH37" s="0" t="n">
        <f aca="false">AH7*27.57</f>
        <v>0</v>
      </c>
      <c r="AI37" s="0" t="n">
        <f aca="false">AI7*800</f>
        <v>2400</v>
      </c>
      <c r="AJ37" s="0" t="n">
        <f aca="false">SUM(B37:AI37)</f>
        <v>4033.6</v>
      </c>
    </row>
    <row r="38" customFormat="false" ht="12.8" hidden="false" customHeight="false" outlineLevel="0" collapsed="false">
      <c r="A38" s="0" t="s">
        <v>235</v>
      </c>
      <c r="B38" s="0" t="n">
        <f aca="false">B8*0</f>
        <v>0</v>
      </c>
      <c r="C38" s="0" t="n">
        <f aca="false">C8*652.38</f>
        <v>1957.14</v>
      </c>
      <c r="D38" s="0" t="n">
        <f aca="false">D8*576.49</f>
        <v>1152.98</v>
      </c>
      <c r="E38" s="0" t="n">
        <f aca="false">E8*524.2</f>
        <v>1048.4</v>
      </c>
      <c r="F38" s="0" t="n">
        <f aca="false">F8*427.11</f>
        <v>0</v>
      </c>
      <c r="G38" s="0" t="n">
        <f aca="false">G8*374.84</f>
        <v>1874.2</v>
      </c>
      <c r="H38" s="0" t="n">
        <f aca="false">H8*328.34</f>
        <v>0</v>
      </c>
      <c r="I38" s="0" t="n">
        <f aca="false">I8*14.52</f>
        <v>0</v>
      </c>
      <c r="J38" s="0" t="n">
        <f aca="false">J8*248.34</f>
        <v>0</v>
      </c>
      <c r="K38" s="0" t="n">
        <f aca="false">K8*248.33</f>
        <v>0</v>
      </c>
      <c r="L38" s="0" t="n">
        <f aca="false">L8*243.03</f>
        <v>0</v>
      </c>
      <c r="M38" s="0" t="n">
        <f aca="false">M8*241.89</f>
        <v>0</v>
      </c>
      <c r="N38" s="0" t="n">
        <f aca="false">N8*232.58</f>
        <v>0</v>
      </c>
      <c r="O38" s="0" t="n">
        <f aca="false">O8*193.43</f>
        <v>0</v>
      </c>
      <c r="P38" s="0" t="n">
        <f aca="false">P8*184.35</f>
        <v>0</v>
      </c>
      <c r="Q38" s="0" t="n">
        <f aca="false">Q8*180.88</f>
        <v>180.88</v>
      </c>
      <c r="R38" s="0" t="n">
        <f aca="false">R8*170.6</f>
        <v>341.2</v>
      </c>
      <c r="S38" s="0" t="n">
        <f aca="false">S8*162.78</f>
        <v>0</v>
      </c>
      <c r="T38" s="0" t="n">
        <f aca="false">T8*152.54</f>
        <v>0</v>
      </c>
      <c r="U38" s="0" t="n">
        <f aca="false">U8*151.82</f>
        <v>0</v>
      </c>
      <c r="V38" s="0" t="n">
        <f aca="false">V8*139.93</f>
        <v>0</v>
      </c>
      <c r="W38" s="0" t="n">
        <f aca="false">W8*127.46</f>
        <v>0</v>
      </c>
      <c r="X38" s="0" t="n">
        <f aca="false">X8*123.25</f>
        <v>0</v>
      </c>
      <c r="Y38" s="0" t="n">
        <f aca="false">Y8*84.06</f>
        <v>0</v>
      </c>
      <c r="Z38" s="0" t="n">
        <f aca="false">Z8*65.01</f>
        <v>65.01</v>
      </c>
      <c r="AA38" s="0" t="n">
        <f aca="false">AA8*61.13</f>
        <v>0</v>
      </c>
      <c r="AB38" s="0" t="n">
        <f aca="false">AB8*56.34</f>
        <v>0</v>
      </c>
      <c r="AC38" s="0" t="n">
        <f aca="false">AC8*50.28</f>
        <v>0</v>
      </c>
      <c r="AD38" s="0" t="n">
        <f aca="false">AD8*44.19</f>
        <v>220.95</v>
      </c>
      <c r="AE38" s="0" t="n">
        <f aca="false">AE8*43.19</f>
        <v>129.57</v>
      </c>
      <c r="AF38" s="0" t="n">
        <f aca="false">AF8*36.1</f>
        <v>0</v>
      </c>
      <c r="AG38" s="0" t="n">
        <f aca="false">AG8*31.97</f>
        <v>31.97</v>
      </c>
      <c r="AH38" s="0" t="n">
        <f aca="false">AH8*27.57</f>
        <v>0</v>
      </c>
      <c r="AI38" s="0" t="n">
        <f aca="false">AI8*800</f>
        <v>1600</v>
      </c>
      <c r="AJ38" s="0" t="n">
        <f aca="false">SUM(B38:AI38)</f>
        <v>8602.3</v>
      </c>
    </row>
    <row r="39" customFormat="false" ht="12.8" hidden="false" customHeight="false" outlineLevel="0" collapsed="false">
      <c r="A39" s="0" t="s">
        <v>249</v>
      </c>
      <c r="B39" s="0" t="n">
        <f aca="false">B9*0</f>
        <v>0</v>
      </c>
      <c r="C39" s="0" t="n">
        <f aca="false">C9*652.38</f>
        <v>0</v>
      </c>
      <c r="D39" s="0" t="n">
        <f aca="false">D9*576.49</f>
        <v>0</v>
      </c>
      <c r="E39" s="0" t="n">
        <f aca="false">E9*524.2</f>
        <v>0</v>
      </c>
      <c r="F39" s="0" t="n">
        <f aca="false">F9*427.11</f>
        <v>0</v>
      </c>
      <c r="G39" s="0" t="n">
        <f aca="false">G9*374.84</f>
        <v>0</v>
      </c>
      <c r="H39" s="0" t="n">
        <f aca="false">H9*328.34</f>
        <v>0</v>
      </c>
      <c r="I39" s="0" t="n">
        <f aca="false">I9*14.52</f>
        <v>14.52</v>
      </c>
      <c r="J39" s="0" t="n">
        <f aca="false">J9*248.34</f>
        <v>0</v>
      </c>
      <c r="K39" s="0" t="n">
        <f aca="false">K9*248.33</f>
        <v>0</v>
      </c>
      <c r="L39" s="0" t="n">
        <f aca="false">L9*243.03</f>
        <v>0</v>
      </c>
      <c r="M39" s="0" t="n">
        <f aca="false">M9*241.89</f>
        <v>0</v>
      </c>
      <c r="N39" s="0" t="n">
        <f aca="false">N9*232.58</f>
        <v>232.58</v>
      </c>
      <c r="O39" s="0" t="n">
        <f aca="false">O9*193.43</f>
        <v>0</v>
      </c>
      <c r="P39" s="0" t="n">
        <f aca="false">P9*184.35</f>
        <v>0</v>
      </c>
      <c r="Q39" s="0" t="n">
        <f aca="false">Q9*180.88</f>
        <v>0</v>
      </c>
      <c r="R39" s="0" t="n">
        <f aca="false">R9*170.6</f>
        <v>0</v>
      </c>
      <c r="S39" s="0" t="n">
        <f aca="false">S9*162.78</f>
        <v>0</v>
      </c>
      <c r="T39" s="0" t="n">
        <f aca="false">T9*152.54</f>
        <v>0</v>
      </c>
      <c r="U39" s="0" t="n">
        <f aca="false">U9*151.82</f>
        <v>0</v>
      </c>
      <c r="V39" s="0" t="n">
        <f aca="false">V9*139.93</f>
        <v>0</v>
      </c>
      <c r="W39" s="0" t="n">
        <f aca="false">W9*127.46</f>
        <v>0</v>
      </c>
      <c r="X39" s="0" t="n">
        <f aca="false">X9*123.25</f>
        <v>0</v>
      </c>
      <c r="Y39" s="0" t="n">
        <f aca="false">Y9*84.06</f>
        <v>168.12</v>
      </c>
      <c r="Z39" s="0" t="n">
        <f aca="false">Z9*65.01</f>
        <v>130.02</v>
      </c>
      <c r="AA39" s="0" t="n">
        <f aca="false">AA9*61.13</f>
        <v>61.13</v>
      </c>
      <c r="AB39" s="0" t="n">
        <f aca="false">AB9*56.34</f>
        <v>0</v>
      </c>
      <c r="AC39" s="0" t="n">
        <f aca="false">AC9*50.28</f>
        <v>0</v>
      </c>
      <c r="AD39" s="0" t="n">
        <f aca="false">AD9*44.19</f>
        <v>0</v>
      </c>
      <c r="AE39" s="0" t="n">
        <f aca="false">AE9*43.19</f>
        <v>0</v>
      </c>
      <c r="AF39" s="0" t="n">
        <f aca="false">AF9*36.1</f>
        <v>0</v>
      </c>
      <c r="AG39" s="0" t="n">
        <f aca="false">AG9*31.97</f>
        <v>0</v>
      </c>
      <c r="AH39" s="0" t="n">
        <f aca="false">AH9*27.57</f>
        <v>0</v>
      </c>
      <c r="AI39" s="0" t="n">
        <f aca="false">AI9*800</f>
        <v>1600</v>
      </c>
      <c r="AJ39" s="0" t="n">
        <f aca="false">SUM(B39:AI39)</f>
        <v>2206.37</v>
      </c>
    </row>
    <row r="40" customFormat="false" ht="12.8" hidden="false" customHeight="false" outlineLevel="0" collapsed="false">
      <c r="A40" s="0" t="s">
        <v>252</v>
      </c>
      <c r="B40" s="0" t="n">
        <f aca="false">B10*0</f>
        <v>0</v>
      </c>
      <c r="C40" s="0" t="n">
        <f aca="false">C10*652.38</f>
        <v>0</v>
      </c>
      <c r="D40" s="0" t="n">
        <f aca="false">D10*576.49</f>
        <v>0</v>
      </c>
      <c r="E40" s="0" t="n">
        <f aca="false">E10*524.2</f>
        <v>0</v>
      </c>
      <c r="F40" s="0" t="n">
        <f aca="false">F10*427.11</f>
        <v>0</v>
      </c>
      <c r="G40" s="0" t="n">
        <f aca="false">G10*374.84</f>
        <v>0</v>
      </c>
      <c r="H40" s="0" t="n">
        <f aca="false">H10*328.34</f>
        <v>0</v>
      </c>
      <c r="I40" s="0" t="n">
        <f aca="false">I10*14.52</f>
        <v>246.84</v>
      </c>
      <c r="J40" s="0" t="n">
        <f aca="false">J10*248.34</f>
        <v>0</v>
      </c>
      <c r="K40" s="0" t="n">
        <f aca="false">K10*248.33</f>
        <v>0</v>
      </c>
      <c r="L40" s="0" t="n">
        <f aca="false">L10*243.03</f>
        <v>0</v>
      </c>
      <c r="M40" s="0" t="n">
        <f aca="false">M10*241.89</f>
        <v>0</v>
      </c>
      <c r="N40" s="0" t="n">
        <f aca="false">N10*232.58</f>
        <v>1628.06</v>
      </c>
      <c r="O40" s="0" t="n">
        <f aca="false">O10*193.43</f>
        <v>0</v>
      </c>
      <c r="P40" s="0" t="n">
        <f aca="false">P10*184.35</f>
        <v>0</v>
      </c>
      <c r="Q40" s="0" t="n">
        <f aca="false">Q10*180.88</f>
        <v>0</v>
      </c>
      <c r="R40" s="0" t="n">
        <f aca="false">R10*170.6</f>
        <v>0</v>
      </c>
      <c r="S40" s="0" t="n">
        <f aca="false">S10*162.78</f>
        <v>0</v>
      </c>
      <c r="T40" s="0" t="n">
        <f aca="false">T10*152.54</f>
        <v>0</v>
      </c>
      <c r="U40" s="0" t="n">
        <f aca="false">U10*151.82</f>
        <v>0</v>
      </c>
      <c r="V40" s="0" t="n">
        <f aca="false">V10*139.93</f>
        <v>0</v>
      </c>
      <c r="W40" s="0" t="n">
        <f aca="false">W10*127.46</f>
        <v>0</v>
      </c>
      <c r="X40" s="0" t="n">
        <f aca="false">X10*123.25</f>
        <v>0</v>
      </c>
      <c r="Y40" s="0" t="n">
        <f aca="false">Y10*84.06</f>
        <v>0</v>
      </c>
      <c r="Z40" s="0" t="n">
        <f aca="false">Z10*65.01</f>
        <v>0</v>
      </c>
      <c r="AA40" s="0" t="n">
        <f aca="false">AA10*61.13</f>
        <v>0</v>
      </c>
      <c r="AB40" s="0" t="n">
        <f aca="false">AB10*56.34</f>
        <v>0</v>
      </c>
      <c r="AC40" s="0" t="n">
        <f aca="false">AC10*50.28</f>
        <v>0</v>
      </c>
      <c r="AD40" s="0" t="n">
        <f aca="false">AD10*44.19</f>
        <v>0</v>
      </c>
      <c r="AE40" s="0" t="n">
        <f aca="false">AE10*43.19</f>
        <v>0</v>
      </c>
      <c r="AF40" s="0" t="n">
        <f aca="false">AF10*36.1</f>
        <v>0</v>
      </c>
      <c r="AG40" s="0" t="n">
        <f aca="false">AG10*31.97</f>
        <v>0</v>
      </c>
      <c r="AH40" s="0" t="n">
        <f aca="false">AH10*27.57</f>
        <v>0</v>
      </c>
      <c r="AI40" s="0" t="n">
        <f aca="false">AI10*800</f>
        <v>0</v>
      </c>
      <c r="AJ40" s="0" t="n">
        <f aca="false">SUM(B40:AI40)</f>
        <v>1874.9</v>
      </c>
    </row>
    <row r="41" customFormat="false" ht="12.8" hidden="false" customHeight="false" outlineLevel="0" collapsed="false">
      <c r="A41" s="0" t="s">
        <v>273</v>
      </c>
      <c r="B41" s="0" t="n">
        <f aca="false">B11*0</f>
        <v>0</v>
      </c>
      <c r="C41" s="0" t="n">
        <f aca="false">C11*652.38</f>
        <v>0</v>
      </c>
      <c r="D41" s="0" t="n">
        <f aca="false">D11*576.49</f>
        <v>0</v>
      </c>
      <c r="E41" s="0" t="n">
        <f aca="false">E11*524.2</f>
        <v>0</v>
      </c>
      <c r="F41" s="0" t="n">
        <f aca="false">F11*427.11</f>
        <v>0</v>
      </c>
      <c r="G41" s="0" t="n">
        <f aca="false">G11*374.84</f>
        <v>0</v>
      </c>
      <c r="H41" s="0" t="n">
        <f aca="false">H11*328.34</f>
        <v>0</v>
      </c>
      <c r="I41" s="0" t="n">
        <f aca="false">I11*14.52</f>
        <v>0</v>
      </c>
      <c r="J41" s="0" t="n">
        <f aca="false">J11*248.34</f>
        <v>0</v>
      </c>
      <c r="K41" s="0" t="n">
        <f aca="false">K11*248.33</f>
        <v>0</v>
      </c>
      <c r="L41" s="0" t="n">
        <f aca="false">L11*243.03</f>
        <v>0</v>
      </c>
      <c r="M41" s="0" t="n">
        <f aca="false">M11*241.89</f>
        <v>0</v>
      </c>
      <c r="N41" s="0" t="n">
        <f aca="false">N11*232.58</f>
        <v>0</v>
      </c>
      <c r="O41" s="0" t="n">
        <f aca="false">O11*193.43</f>
        <v>0</v>
      </c>
      <c r="P41" s="0" t="n">
        <f aca="false">P11*184.35</f>
        <v>0</v>
      </c>
      <c r="Q41" s="0" t="n">
        <f aca="false">Q11*180.88</f>
        <v>0</v>
      </c>
      <c r="R41" s="0" t="n">
        <f aca="false">R11*170.6</f>
        <v>0</v>
      </c>
      <c r="S41" s="0" t="n">
        <f aca="false">S11*162.78</f>
        <v>0</v>
      </c>
      <c r="T41" s="0" t="n">
        <f aca="false">T11*152.54</f>
        <v>0</v>
      </c>
      <c r="U41" s="0" t="n">
        <f aca="false">U11*151.82</f>
        <v>0</v>
      </c>
      <c r="V41" s="0" t="n">
        <f aca="false">V11*139.93</f>
        <v>0</v>
      </c>
      <c r="W41" s="0" t="n">
        <f aca="false">W11*127.46</f>
        <v>127.46</v>
      </c>
      <c r="X41" s="0" t="n">
        <f aca="false">X11*123.25</f>
        <v>0</v>
      </c>
      <c r="Y41" s="0" t="n">
        <f aca="false">Y11*84.06</f>
        <v>0</v>
      </c>
      <c r="Z41" s="0" t="n">
        <f aca="false">Z11*65.01</f>
        <v>390.06</v>
      </c>
      <c r="AA41" s="0" t="n">
        <f aca="false">AA11*61.13</f>
        <v>0</v>
      </c>
      <c r="AB41" s="0" t="n">
        <f aca="false">AB11*56.34</f>
        <v>0</v>
      </c>
      <c r="AC41" s="0" t="n">
        <f aca="false">AC11*50.28</f>
        <v>0</v>
      </c>
      <c r="AD41" s="0" t="n">
        <f aca="false">AD11*44.19</f>
        <v>0</v>
      </c>
      <c r="AE41" s="0" t="n">
        <f aca="false">AE11*43.19</f>
        <v>0</v>
      </c>
      <c r="AF41" s="0" t="n">
        <f aca="false">AF11*36.1</f>
        <v>0</v>
      </c>
      <c r="AG41" s="0" t="n">
        <f aca="false">AG11*31.97</f>
        <v>0</v>
      </c>
      <c r="AH41" s="0" t="n">
        <f aca="false">AH11*27.57</f>
        <v>27.57</v>
      </c>
      <c r="AI41" s="0" t="n">
        <f aca="false">AI11*800</f>
        <v>52800</v>
      </c>
      <c r="AJ41" s="0" t="n">
        <f aca="false">SUM(B41:AI41)</f>
        <v>53345.09</v>
      </c>
    </row>
    <row r="42" customFormat="false" ht="12.8" hidden="false" customHeight="false" outlineLevel="0" collapsed="false">
      <c r="A42" s="0" t="s">
        <v>279</v>
      </c>
      <c r="B42" s="0" t="n">
        <f aca="false">B12*0</f>
        <v>0</v>
      </c>
      <c r="C42" s="0" t="n">
        <f aca="false">C12*652.38</f>
        <v>0</v>
      </c>
      <c r="D42" s="0" t="n">
        <f aca="false">D12*576.49</f>
        <v>0</v>
      </c>
      <c r="E42" s="0" t="n">
        <f aca="false">E12*524.2</f>
        <v>0</v>
      </c>
      <c r="F42" s="0" t="n">
        <f aca="false">F12*427.11</f>
        <v>0</v>
      </c>
      <c r="G42" s="0" t="n">
        <f aca="false">G12*374.84</f>
        <v>0</v>
      </c>
      <c r="H42" s="0" t="n">
        <f aca="false">H12*328.34</f>
        <v>0</v>
      </c>
      <c r="I42" s="0" t="n">
        <f aca="false">I12*14.52</f>
        <v>0</v>
      </c>
      <c r="J42" s="0" t="n">
        <f aca="false">J12*248.34</f>
        <v>0</v>
      </c>
      <c r="K42" s="0" t="n">
        <f aca="false">K12*248.33</f>
        <v>0</v>
      </c>
      <c r="L42" s="0" t="n">
        <f aca="false">L12*243.03</f>
        <v>0</v>
      </c>
      <c r="M42" s="0" t="n">
        <f aca="false">M12*241.89</f>
        <v>0</v>
      </c>
      <c r="N42" s="0" t="n">
        <f aca="false">N12*232.58</f>
        <v>0</v>
      </c>
      <c r="O42" s="0" t="n">
        <f aca="false">O12*193.43</f>
        <v>0</v>
      </c>
      <c r="P42" s="0" t="n">
        <f aca="false">P12*184.35</f>
        <v>0</v>
      </c>
      <c r="Q42" s="0" t="n">
        <f aca="false">Q12*180.88</f>
        <v>0</v>
      </c>
      <c r="R42" s="0" t="n">
        <f aca="false">R12*170.6</f>
        <v>0</v>
      </c>
      <c r="S42" s="0" t="n">
        <f aca="false">S12*162.78</f>
        <v>0</v>
      </c>
      <c r="T42" s="0" t="n">
        <f aca="false">T12*152.54</f>
        <v>0</v>
      </c>
      <c r="U42" s="0" t="n">
        <f aca="false">U12*151.82</f>
        <v>0</v>
      </c>
      <c r="V42" s="0" t="n">
        <f aca="false">V12*139.93</f>
        <v>0</v>
      </c>
      <c r="W42" s="0" t="n">
        <f aca="false">W12*127.46</f>
        <v>0</v>
      </c>
      <c r="X42" s="0" t="n">
        <f aca="false">X12*123.25</f>
        <v>0</v>
      </c>
      <c r="Y42" s="0" t="n">
        <f aca="false">Y12*84.06</f>
        <v>0</v>
      </c>
      <c r="Z42" s="0" t="n">
        <f aca="false">Z12*65.01</f>
        <v>0</v>
      </c>
      <c r="AA42" s="0" t="n">
        <f aca="false">AA12*61.13</f>
        <v>183.39</v>
      </c>
      <c r="AB42" s="0" t="n">
        <f aca="false">AB12*56.34</f>
        <v>0</v>
      </c>
      <c r="AC42" s="0" t="n">
        <f aca="false">AC12*50.28</f>
        <v>0</v>
      </c>
      <c r="AD42" s="0" t="n">
        <f aca="false">AD12*44.19</f>
        <v>0</v>
      </c>
      <c r="AE42" s="0" t="n">
        <f aca="false">AE12*43.19</f>
        <v>0</v>
      </c>
      <c r="AF42" s="0" t="n">
        <f aca="false">AF12*36.1</f>
        <v>0</v>
      </c>
      <c r="AG42" s="0" t="n">
        <f aca="false">AG12*31.97</f>
        <v>0</v>
      </c>
      <c r="AH42" s="0" t="n">
        <f aca="false">AH12*27.57</f>
        <v>0</v>
      </c>
      <c r="AI42" s="0" t="n">
        <f aca="false">AI12*800</f>
        <v>0</v>
      </c>
      <c r="AJ42" s="0" t="n">
        <f aca="false">SUM(B42:AI42)</f>
        <v>183.39</v>
      </c>
    </row>
    <row r="43" customFormat="false" ht="12.8" hidden="false" customHeight="false" outlineLevel="0" collapsed="false">
      <c r="A43" s="0" t="s">
        <v>282</v>
      </c>
      <c r="B43" s="0" t="n">
        <f aca="false">B13*0</f>
        <v>0</v>
      </c>
      <c r="C43" s="0" t="n">
        <f aca="false">C13*652.38</f>
        <v>0</v>
      </c>
      <c r="D43" s="0" t="n">
        <f aca="false">D13*576.49</f>
        <v>0</v>
      </c>
      <c r="E43" s="0" t="n">
        <f aca="false">E13*524.2</f>
        <v>0</v>
      </c>
      <c r="F43" s="0" t="n">
        <f aca="false">F13*427.11</f>
        <v>0</v>
      </c>
      <c r="G43" s="0" t="n">
        <f aca="false">G13*374.84</f>
        <v>0</v>
      </c>
      <c r="H43" s="0" t="n">
        <f aca="false">H13*328.34</f>
        <v>0</v>
      </c>
      <c r="I43" s="0" t="n">
        <f aca="false">I13*14.52</f>
        <v>0</v>
      </c>
      <c r="J43" s="0" t="n">
        <f aca="false">J13*248.34</f>
        <v>0</v>
      </c>
      <c r="K43" s="0" t="n">
        <f aca="false">K13*248.33</f>
        <v>0</v>
      </c>
      <c r="L43" s="0" t="n">
        <f aca="false">L13*243.03</f>
        <v>0</v>
      </c>
      <c r="M43" s="0" t="n">
        <f aca="false">M13*241.89</f>
        <v>0</v>
      </c>
      <c r="N43" s="0" t="n">
        <f aca="false">N13*232.58</f>
        <v>465.16</v>
      </c>
      <c r="O43" s="0" t="n">
        <f aca="false">O13*193.43</f>
        <v>0</v>
      </c>
      <c r="P43" s="0" t="n">
        <f aca="false">P13*184.35</f>
        <v>0</v>
      </c>
      <c r="Q43" s="0" t="n">
        <f aca="false">Q13*180.88</f>
        <v>0</v>
      </c>
      <c r="R43" s="0" t="n">
        <f aca="false">R13*170.6</f>
        <v>0</v>
      </c>
      <c r="S43" s="0" t="n">
        <f aca="false">S13*162.78</f>
        <v>0</v>
      </c>
      <c r="T43" s="0" t="n">
        <f aca="false">T13*152.54</f>
        <v>0</v>
      </c>
      <c r="U43" s="0" t="n">
        <f aca="false">U13*151.82</f>
        <v>0</v>
      </c>
      <c r="V43" s="0" t="n">
        <f aca="false">V13*139.93</f>
        <v>0</v>
      </c>
      <c r="W43" s="0" t="n">
        <f aca="false">W13*127.46</f>
        <v>0</v>
      </c>
      <c r="X43" s="0" t="n">
        <f aca="false">X13*123.25</f>
        <v>0</v>
      </c>
      <c r="Y43" s="0" t="n">
        <f aca="false">Y13*84.06</f>
        <v>252.18</v>
      </c>
      <c r="Z43" s="0" t="n">
        <f aca="false">Z13*65.01</f>
        <v>65.01</v>
      </c>
      <c r="AA43" s="0" t="n">
        <f aca="false">AA13*61.13</f>
        <v>0</v>
      </c>
      <c r="AB43" s="0" t="n">
        <f aca="false">AB13*56.34</f>
        <v>56.34</v>
      </c>
      <c r="AC43" s="0" t="n">
        <f aca="false">AC13*50.28</f>
        <v>201.12</v>
      </c>
      <c r="AD43" s="0" t="n">
        <f aca="false">AD13*44.19</f>
        <v>0</v>
      </c>
      <c r="AE43" s="0" t="n">
        <f aca="false">AE13*43.19</f>
        <v>0</v>
      </c>
      <c r="AF43" s="0" t="n">
        <f aca="false">AF13*36.1</f>
        <v>0</v>
      </c>
      <c r="AG43" s="0" t="n">
        <f aca="false">AG13*31.97</f>
        <v>0</v>
      </c>
      <c r="AH43" s="0" t="n">
        <f aca="false">AH13*27.57</f>
        <v>0</v>
      </c>
      <c r="AI43" s="0" t="n">
        <f aca="false">AI13*800</f>
        <v>0</v>
      </c>
      <c r="AJ43" s="0" t="n">
        <f aca="false">SUM(B43:AI43)</f>
        <v>1039.81</v>
      </c>
    </row>
    <row r="44" customFormat="false" ht="12.8" hidden="false" customHeight="false" outlineLevel="0" collapsed="false">
      <c r="A44" s="0" t="s">
        <v>285</v>
      </c>
      <c r="B44" s="0" t="n">
        <f aca="false">B14*0</f>
        <v>0</v>
      </c>
      <c r="C44" s="0" t="n">
        <f aca="false">C14*652.38</f>
        <v>652.38</v>
      </c>
      <c r="D44" s="0" t="n">
        <f aca="false">D14*576.49</f>
        <v>0</v>
      </c>
      <c r="E44" s="0" t="n">
        <f aca="false">E14*524.2</f>
        <v>0</v>
      </c>
      <c r="F44" s="0" t="n">
        <f aca="false">F14*427.11</f>
        <v>0</v>
      </c>
      <c r="G44" s="0" t="n">
        <f aca="false">G14*374.84</f>
        <v>0</v>
      </c>
      <c r="H44" s="0" t="n">
        <f aca="false">H14*328.34</f>
        <v>0</v>
      </c>
      <c r="I44" s="0" t="n">
        <f aca="false">I14*14.52</f>
        <v>14.52</v>
      </c>
      <c r="J44" s="0" t="n">
        <f aca="false">J14*248.34</f>
        <v>0</v>
      </c>
      <c r="K44" s="0" t="n">
        <f aca="false">K14*248.33</f>
        <v>0</v>
      </c>
      <c r="L44" s="0" t="n">
        <f aca="false">L14*243.03</f>
        <v>0</v>
      </c>
      <c r="M44" s="0" t="n">
        <f aca="false">M14*241.89</f>
        <v>0</v>
      </c>
      <c r="N44" s="0" t="n">
        <f aca="false">N14*232.58</f>
        <v>0</v>
      </c>
      <c r="O44" s="0" t="n">
        <f aca="false">O14*193.43</f>
        <v>0</v>
      </c>
      <c r="P44" s="0" t="n">
        <f aca="false">P14*184.35</f>
        <v>0</v>
      </c>
      <c r="Q44" s="0" t="n">
        <f aca="false">Q14*180.88</f>
        <v>180.88</v>
      </c>
      <c r="R44" s="0" t="n">
        <f aca="false">R14*170.6</f>
        <v>0</v>
      </c>
      <c r="S44" s="0" t="n">
        <f aca="false">S14*162.78</f>
        <v>162.78</v>
      </c>
      <c r="T44" s="0" t="n">
        <f aca="false">T14*152.54</f>
        <v>0</v>
      </c>
      <c r="U44" s="0" t="n">
        <f aca="false">U14*151.82</f>
        <v>0</v>
      </c>
      <c r="V44" s="0" t="n">
        <f aca="false">V14*139.93</f>
        <v>0</v>
      </c>
      <c r="W44" s="0" t="n">
        <f aca="false">W14*127.46</f>
        <v>0</v>
      </c>
      <c r="X44" s="0" t="n">
        <f aca="false">X14*123.25</f>
        <v>0</v>
      </c>
      <c r="Y44" s="0" t="n">
        <f aca="false">Y14*84.06</f>
        <v>0</v>
      </c>
      <c r="Z44" s="0" t="n">
        <f aca="false">Z14*65.01</f>
        <v>195.03</v>
      </c>
      <c r="AA44" s="0" t="n">
        <f aca="false">AA14*61.13</f>
        <v>0</v>
      </c>
      <c r="AB44" s="0" t="n">
        <f aca="false">AB14*56.34</f>
        <v>0</v>
      </c>
      <c r="AC44" s="0" t="n">
        <f aca="false">AC14*50.28</f>
        <v>0</v>
      </c>
      <c r="AD44" s="0" t="n">
        <f aca="false">AD14*44.19</f>
        <v>0</v>
      </c>
      <c r="AE44" s="0" t="n">
        <f aca="false">AE14*43.19</f>
        <v>0</v>
      </c>
      <c r="AF44" s="0" t="n">
        <f aca="false">AF14*36.1</f>
        <v>0</v>
      </c>
      <c r="AG44" s="0" t="n">
        <f aca="false">AG14*31.97</f>
        <v>0</v>
      </c>
      <c r="AH44" s="0" t="n">
        <f aca="false">AH14*27.57</f>
        <v>0</v>
      </c>
      <c r="AI44" s="0" t="n">
        <f aca="false">AI14*800</f>
        <v>800</v>
      </c>
      <c r="AJ44" s="0" t="n">
        <f aca="false">SUM(B44:AI44)</f>
        <v>2005.59</v>
      </c>
    </row>
    <row r="45" customFormat="false" ht="12.8" hidden="false" customHeight="false" outlineLevel="0" collapsed="false">
      <c r="A45" s="0" t="s">
        <v>288</v>
      </c>
      <c r="B45" s="0" t="n">
        <f aca="false">B15*0</f>
        <v>0</v>
      </c>
      <c r="C45" s="0" t="n">
        <f aca="false">C15*652.38</f>
        <v>7828.56</v>
      </c>
      <c r="D45" s="0" t="n">
        <f aca="false">D15*576.49</f>
        <v>0</v>
      </c>
      <c r="E45" s="0" t="n">
        <f aca="false">E15*524.2</f>
        <v>0</v>
      </c>
      <c r="F45" s="0" t="n">
        <f aca="false">F15*427.11</f>
        <v>0</v>
      </c>
      <c r="G45" s="0" t="n">
        <f aca="false">G15*374.84</f>
        <v>0</v>
      </c>
      <c r="H45" s="0" t="n">
        <f aca="false">H15*328.34</f>
        <v>0</v>
      </c>
      <c r="I45" s="0" t="n">
        <f aca="false">I15*14.52</f>
        <v>29.04</v>
      </c>
      <c r="J45" s="0" t="n">
        <f aca="false">J15*248.34</f>
        <v>0</v>
      </c>
      <c r="K45" s="0" t="n">
        <f aca="false">K15*248.33</f>
        <v>0</v>
      </c>
      <c r="L45" s="0" t="n">
        <f aca="false">L15*243.03</f>
        <v>0</v>
      </c>
      <c r="M45" s="0" t="n">
        <f aca="false">M15*241.89</f>
        <v>0</v>
      </c>
      <c r="N45" s="0" t="n">
        <f aca="false">N15*232.58</f>
        <v>1628.06</v>
      </c>
      <c r="O45" s="0" t="n">
        <f aca="false">O15*193.43</f>
        <v>0</v>
      </c>
      <c r="P45" s="0" t="n">
        <f aca="false">P15*184.35</f>
        <v>0</v>
      </c>
      <c r="Q45" s="0" t="n">
        <f aca="false">Q15*180.88</f>
        <v>0</v>
      </c>
      <c r="R45" s="0" t="n">
        <f aca="false">R15*170.6</f>
        <v>0</v>
      </c>
      <c r="S45" s="0" t="n">
        <f aca="false">S15*162.78</f>
        <v>0</v>
      </c>
      <c r="T45" s="0" t="n">
        <f aca="false">T15*152.54</f>
        <v>0</v>
      </c>
      <c r="U45" s="0" t="n">
        <f aca="false">U15*151.82</f>
        <v>0</v>
      </c>
      <c r="V45" s="0" t="n">
        <f aca="false">V15*139.93</f>
        <v>0</v>
      </c>
      <c r="W45" s="0" t="n">
        <f aca="false">W15*127.46</f>
        <v>0</v>
      </c>
      <c r="X45" s="0" t="n">
        <f aca="false">X15*123.25</f>
        <v>0</v>
      </c>
      <c r="Y45" s="0" t="n">
        <f aca="false">Y15*84.06</f>
        <v>84.06</v>
      </c>
      <c r="Z45" s="0" t="n">
        <f aca="false">Z15*65.01</f>
        <v>65.01</v>
      </c>
      <c r="AA45" s="0" t="n">
        <f aca="false">AA15*61.13</f>
        <v>1405.99</v>
      </c>
      <c r="AB45" s="0" t="n">
        <f aca="false">AB15*56.34</f>
        <v>0</v>
      </c>
      <c r="AC45" s="0" t="n">
        <f aca="false">AC15*50.28</f>
        <v>0</v>
      </c>
      <c r="AD45" s="0" t="n">
        <f aca="false">AD15*44.19</f>
        <v>0</v>
      </c>
      <c r="AE45" s="0" t="n">
        <f aca="false">AE15*43.19</f>
        <v>0</v>
      </c>
      <c r="AF45" s="0" t="n">
        <f aca="false">AF15*36.1</f>
        <v>0</v>
      </c>
      <c r="AG45" s="0" t="n">
        <f aca="false">AG15*31.97</f>
        <v>191.82</v>
      </c>
      <c r="AH45" s="0" t="n">
        <f aca="false">AH15*27.57</f>
        <v>0</v>
      </c>
      <c r="AI45" s="0" t="n">
        <f aca="false">AI15*800</f>
        <v>0</v>
      </c>
      <c r="AJ45" s="0" t="n">
        <f aca="false">SUM(B45:AI45)</f>
        <v>11232.54</v>
      </c>
    </row>
    <row r="46" customFormat="false" ht="12.8" hidden="false" customHeight="false" outlineLevel="0" collapsed="false">
      <c r="A46" s="0" t="s">
        <v>291</v>
      </c>
      <c r="B46" s="0" t="n">
        <f aca="false">B16*0</f>
        <v>0</v>
      </c>
      <c r="C46" s="0" t="n">
        <f aca="false">C16*652.38</f>
        <v>0</v>
      </c>
      <c r="D46" s="0" t="n">
        <f aca="false">D16*576.49</f>
        <v>576.49</v>
      </c>
      <c r="E46" s="0" t="n">
        <f aca="false">E16*524.2</f>
        <v>0</v>
      </c>
      <c r="F46" s="0" t="n">
        <f aca="false">F16*427.11</f>
        <v>0</v>
      </c>
      <c r="G46" s="0" t="n">
        <f aca="false">G16*374.84</f>
        <v>374.84</v>
      </c>
      <c r="H46" s="0" t="n">
        <f aca="false">H16*328.34</f>
        <v>2298.38</v>
      </c>
      <c r="I46" s="0" t="n">
        <f aca="false">I16*14.52</f>
        <v>0</v>
      </c>
      <c r="J46" s="0" t="n">
        <f aca="false">J16*248.34</f>
        <v>496.68</v>
      </c>
      <c r="K46" s="0" t="n">
        <f aca="false">K16*248.33</f>
        <v>744.99</v>
      </c>
      <c r="L46" s="0" t="n">
        <f aca="false">L16*243.03</f>
        <v>0</v>
      </c>
      <c r="M46" s="0" t="n">
        <f aca="false">M16*241.89</f>
        <v>967.56</v>
      </c>
      <c r="N46" s="0" t="n">
        <f aca="false">N16*232.58</f>
        <v>697.74</v>
      </c>
      <c r="O46" s="0" t="n">
        <f aca="false">O16*193.43</f>
        <v>0</v>
      </c>
      <c r="P46" s="0" t="n">
        <f aca="false">P16*184.35</f>
        <v>0</v>
      </c>
      <c r="Q46" s="0" t="n">
        <f aca="false">Q16*180.88</f>
        <v>0</v>
      </c>
      <c r="R46" s="0" t="n">
        <f aca="false">R16*170.6</f>
        <v>0</v>
      </c>
      <c r="S46" s="0" t="n">
        <f aca="false">S16*162.78</f>
        <v>0</v>
      </c>
      <c r="T46" s="0" t="n">
        <f aca="false">T16*152.54</f>
        <v>0</v>
      </c>
      <c r="U46" s="0" t="n">
        <f aca="false">U16*151.82</f>
        <v>0</v>
      </c>
      <c r="V46" s="0" t="n">
        <f aca="false">V16*139.93</f>
        <v>139.93</v>
      </c>
      <c r="W46" s="0" t="n">
        <f aca="false">W16*127.46</f>
        <v>0</v>
      </c>
      <c r="X46" s="0" t="n">
        <f aca="false">X16*123.25</f>
        <v>0</v>
      </c>
      <c r="Y46" s="0" t="n">
        <f aca="false">Y16*84.06</f>
        <v>0</v>
      </c>
      <c r="Z46" s="0" t="n">
        <f aca="false">Z16*65.01</f>
        <v>130.02</v>
      </c>
      <c r="AA46" s="0" t="n">
        <f aca="false">AA16*61.13</f>
        <v>0</v>
      </c>
      <c r="AB46" s="0" t="n">
        <f aca="false">AB16*56.34</f>
        <v>56.34</v>
      </c>
      <c r="AC46" s="0" t="n">
        <f aca="false">AC16*50.28</f>
        <v>0</v>
      </c>
      <c r="AD46" s="0" t="n">
        <f aca="false">AD16*44.19</f>
        <v>0</v>
      </c>
      <c r="AE46" s="0" t="n">
        <f aca="false">AE16*43.19</f>
        <v>518.28</v>
      </c>
      <c r="AF46" s="0" t="n">
        <f aca="false">AF16*36.1</f>
        <v>0</v>
      </c>
      <c r="AG46" s="0" t="n">
        <f aca="false">AG16*31.97</f>
        <v>0</v>
      </c>
      <c r="AH46" s="0" t="n">
        <f aca="false">AH16*27.57</f>
        <v>0</v>
      </c>
      <c r="AI46" s="0" t="n">
        <f aca="false">AI16*800</f>
        <v>1600</v>
      </c>
      <c r="AJ46" s="0" t="n">
        <f aca="false">SUM(B46:AI46)</f>
        <v>8601.25</v>
      </c>
    </row>
    <row r="47" customFormat="false" ht="12.8" hidden="false" customHeight="false" outlineLevel="0" collapsed="false">
      <c r="A47" s="0" t="s">
        <v>294</v>
      </c>
      <c r="B47" s="0" t="n">
        <f aca="false">B17*0</f>
        <v>0</v>
      </c>
      <c r="C47" s="0" t="n">
        <f aca="false">C17*652.38</f>
        <v>0</v>
      </c>
      <c r="D47" s="0" t="n">
        <f aca="false">D17*576.49</f>
        <v>0</v>
      </c>
      <c r="E47" s="0" t="n">
        <f aca="false">E17*524.2</f>
        <v>0</v>
      </c>
      <c r="F47" s="0" t="n">
        <f aca="false">F17*427.11</f>
        <v>0</v>
      </c>
      <c r="G47" s="0" t="n">
        <f aca="false">G17*374.84</f>
        <v>0</v>
      </c>
      <c r="H47" s="0" t="n">
        <f aca="false">H17*328.34</f>
        <v>0</v>
      </c>
      <c r="I47" s="0" t="n">
        <f aca="false">I17*14.52</f>
        <v>0</v>
      </c>
      <c r="J47" s="0" t="n">
        <f aca="false">J17*248.34</f>
        <v>0</v>
      </c>
      <c r="K47" s="0" t="n">
        <f aca="false">K17*248.33</f>
        <v>0</v>
      </c>
      <c r="L47" s="0" t="n">
        <f aca="false">L17*243.03</f>
        <v>0</v>
      </c>
      <c r="M47" s="0" t="n">
        <f aca="false">M17*241.89</f>
        <v>0</v>
      </c>
      <c r="N47" s="0" t="n">
        <f aca="false">N17*232.58</f>
        <v>0</v>
      </c>
      <c r="O47" s="0" t="n">
        <f aca="false">O17*193.43</f>
        <v>193.43</v>
      </c>
      <c r="P47" s="0" t="n">
        <f aca="false">P17*184.35</f>
        <v>184.35</v>
      </c>
      <c r="Q47" s="0" t="n">
        <f aca="false">Q17*180.88</f>
        <v>0</v>
      </c>
      <c r="R47" s="0" t="n">
        <f aca="false">R17*170.6</f>
        <v>0</v>
      </c>
      <c r="S47" s="0" t="n">
        <f aca="false">S17*162.78</f>
        <v>813.9</v>
      </c>
      <c r="T47" s="0" t="n">
        <f aca="false">T17*152.54</f>
        <v>0</v>
      </c>
      <c r="U47" s="0" t="n">
        <f aca="false">U17*151.82</f>
        <v>455.46</v>
      </c>
      <c r="V47" s="0" t="n">
        <f aca="false">V17*139.93</f>
        <v>0</v>
      </c>
      <c r="W47" s="0" t="n">
        <f aca="false">W17*127.46</f>
        <v>0</v>
      </c>
      <c r="X47" s="0" t="n">
        <f aca="false">X17*123.25</f>
        <v>123.25</v>
      </c>
      <c r="Y47" s="0" t="n">
        <f aca="false">Y17*84.06</f>
        <v>0</v>
      </c>
      <c r="Z47" s="0" t="n">
        <f aca="false">Z17*65.01</f>
        <v>65.01</v>
      </c>
      <c r="AA47" s="0" t="n">
        <f aca="false">AA17*61.13</f>
        <v>0</v>
      </c>
      <c r="AB47" s="0" t="n">
        <f aca="false">AB17*56.34</f>
        <v>0</v>
      </c>
      <c r="AC47" s="0" t="n">
        <f aca="false">AC17*50.28</f>
        <v>0</v>
      </c>
      <c r="AD47" s="0" t="n">
        <f aca="false">AD17*44.19</f>
        <v>0</v>
      </c>
      <c r="AE47" s="0" t="n">
        <f aca="false">AE17*43.19</f>
        <v>0</v>
      </c>
      <c r="AF47" s="0" t="n">
        <f aca="false">AF17*36.1</f>
        <v>36.1</v>
      </c>
      <c r="AG47" s="0" t="n">
        <f aca="false">AG17*31.97</f>
        <v>0</v>
      </c>
      <c r="AH47" s="0" t="n">
        <f aca="false">AH17*27.57</f>
        <v>0</v>
      </c>
      <c r="AI47" s="0" t="n">
        <f aca="false">AI17*800</f>
        <v>0</v>
      </c>
      <c r="AJ47" s="0" t="n">
        <f aca="false">SUM(B47:AI47)</f>
        <v>1871.5</v>
      </c>
    </row>
    <row r="48" customFormat="false" ht="12.8" hidden="false" customHeight="false" outlineLevel="0" collapsed="false">
      <c r="A48" s="0" t="s">
        <v>296</v>
      </c>
      <c r="B48" s="0" t="n">
        <f aca="false">B18*0</f>
        <v>0</v>
      </c>
      <c r="C48" s="0" t="n">
        <f aca="false">C18*652.38</f>
        <v>0</v>
      </c>
      <c r="D48" s="0" t="n">
        <f aca="false">D18*576.49</f>
        <v>0</v>
      </c>
      <c r="E48" s="0" t="n">
        <f aca="false">E18*524.2</f>
        <v>524.2</v>
      </c>
      <c r="F48" s="0" t="n">
        <f aca="false">F18*427.11</f>
        <v>0</v>
      </c>
      <c r="G48" s="0" t="n">
        <f aca="false">G18*374.84</f>
        <v>0</v>
      </c>
      <c r="H48" s="0" t="n">
        <f aca="false">H18*328.34</f>
        <v>0</v>
      </c>
      <c r="I48" s="0" t="n">
        <f aca="false">I18*14.52</f>
        <v>0</v>
      </c>
      <c r="J48" s="0" t="n">
        <f aca="false">J18*248.34</f>
        <v>0</v>
      </c>
      <c r="K48" s="0" t="n">
        <f aca="false">K18*248.33</f>
        <v>0</v>
      </c>
      <c r="L48" s="0" t="n">
        <f aca="false">L18*243.03</f>
        <v>0</v>
      </c>
      <c r="M48" s="0" t="n">
        <f aca="false">M18*241.89</f>
        <v>0</v>
      </c>
      <c r="N48" s="0" t="n">
        <f aca="false">N18*232.58</f>
        <v>0</v>
      </c>
      <c r="O48" s="0" t="n">
        <f aca="false">O18*193.43</f>
        <v>0</v>
      </c>
      <c r="P48" s="0" t="n">
        <f aca="false">P18*184.35</f>
        <v>0</v>
      </c>
      <c r="Q48" s="0" t="n">
        <f aca="false">Q18*180.88</f>
        <v>0</v>
      </c>
      <c r="R48" s="0" t="n">
        <f aca="false">R18*170.6</f>
        <v>0</v>
      </c>
      <c r="S48" s="0" t="n">
        <f aca="false">S18*162.78</f>
        <v>0</v>
      </c>
      <c r="T48" s="0" t="n">
        <f aca="false">T18*152.54</f>
        <v>0</v>
      </c>
      <c r="U48" s="0" t="n">
        <f aca="false">U18*151.82</f>
        <v>0</v>
      </c>
      <c r="V48" s="0" t="n">
        <f aca="false">V18*139.93</f>
        <v>0</v>
      </c>
      <c r="W48" s="0" t="n">
        <f aca="false">W18*127.46</f>
        <v>0</v>
      </c>
      <c r="X48" s="0" t="n">
        <f aca="false">X18*123.25</f>
        <v>0</v>
      </c>
      <c r="Y48" s="0" t="n">
        <f aca="false">Y18*84.06</f>
        <v>0</v>
      </c>
      <c r="Z48" s="0" t="n">
        <f aca="false">Z18*65.01</f>
        <v>0</v>
      </c>
      <c r="AA48" s="0" t="n">
        <f aca="false">AA18*61.13</f>
        <v>0</v>
      </c>
      <c r="AB48" s="0" t="n">
        <f aca="false">AB18*56.34</f>
        <v>0</v>
      </c>
      <c r="AC48" s="0" t="n">
        <f aca="false">AC18*50.28</f>
        <v>0</v>
      </c>
      <c r="AD48" s="0" t="n">
        <f aca="false">AD18*44.19</f>
        <v>0</v>
      </c>
      <c r="AE48" s="0" t="n">
        <f aca="false">AE18*43.19</f>
        <v>0</v>
      </c>
      <c r="AF48" s="0" t="n">
        <f aca="false">AF18*36.1</f>
        <v>0</v>
      </c>
      <c r="AG48" s="0" t="n">
        <f aca="false">AG18*31.97</f>
        <v>0</v>
      </c>
      <c r="AH48" s="0" t="n">
        <f aca="false">AH18*27.57</f>
        <v>0</v>
      </c>
      <c r="AI48" s="0" t="n">
        <f aca="false">AI18*800</f>
        <v>0</v>
      </c>
      <c r="AJ48" s="0" t="n">
        <f aca="false">SUM(B48:AI48)</f>
        <v>524.2</v>
      </c>
    </row>
    <row r="49" customFormat="false" ht="12.8" hidden="false" customHeight="false" outlineLevel="0" collapsed="false">
      <c r="A49" s="0" t="s">
        <v>329</v>
      </c>
      <c r="B49" s="0" t="n">
        <f aca="false">B19*0</f>
        <v>0</v>
      </c>
      <c r="C49" s="0" t="n">
        <f aca="false">C19*652.38</f>
        <v>0</v>
      </c>
      <c r="D49" s="0" t="n">
        <f aca="false">D19*576.49</f>
        <v>0</v>
      </c>
      <c r="E49" s="0" t="n">
        <f aca="false">E19*524.2</f>
        <v>0</v>
      </c>
      <c r="F49" s="0" t="n">
        <f aca="false">F19*427.11</f>
        <v>0</v>
      </c>
      <c r="G49" s="0" t="n">
        <f aca="false">G19*374.84</f>
        <v>0</v>
      </c>
      <c r="H49" s="0" t="n">
        <f aca="false">H19*328.34</f>
        <v>0</v>
      </c>
      <c r="I49" s="0" t="n">
        <f aca="false">I19*14.52</f>
        <v>0</v>
      </c>
      <c r="J49" s="0" t="n">
        <f aca="false">J19*248.34</f>
        <v>0</v>
      </c>
      <c r="K49" s="0" t="n">
        <f aca="false">K19*248.33</f>
        <v>0</v>
      </c>
      <c r="L49" s="0" t="n">
        <f aca="false">L19*243.03</f>
        <v>0</v>
      </c>
      <c r="M49" s="0" t="n">
        <f aca="false">M19*241.89</f>
        <v>0</v>
      </c>
      <c r="N49" s="0" t="n">
        <f aca="false">N19*232.58</f>
        <v>0</v>
      </c>
      <c r="O49" s="0" t="n">
        <f aca="false">O19*193.43</f>
        <v>0</v>
      </c>
      <c r="P49" s="0" t="n">
        <f aca="false">P19*184.35</f>
        <v>0</v>
      </c>
      <c r="Q49" s="0" t="n">
        <f aca="false">Q19*180.88</f>
        <v>0</v>
      </c>
      <c r="R49" s="0" t="n">
        <f aca="false">R19*170.6</f>
        <v>0</v>
      </c>
      <c r="S49" s="0" t="n">
        <f aca="false">S19*162.78</f>
        <v>0</v>
      </c>
      <c r="T49" s="0" t="n">
        <f aca="false">T19*152.54</f>
        <v>152.54</v>
      </c>
      <c r="U49" s="0" t="n">
        <f aca="false">U19*151.82</f>
        <v>0</v>
      </c>
      <c r="V49" s="0" t="n">
        <f aca="false">V19*139.93</f>
        <v>0</v>
      </c>
      <c r="W49" s="0" t="n">
        <f aca="false">W19*127.46</f>
        <v>0</v>
      </c>
      <c r="X49" s="0" t="n">
        <f aca="false">X19*123.25</f>
        <v>0</v>
      </c>
      <c r="Y49" s="0" t="n">
        <f aca="false">Y19*84.06</f>
        <v>0</v>
      </c>
      <c r="Z49" s="0" t="n">
        <f aca="false">Z19*65.01</f>
        <v>0</v>
      </c>
      <c r="AA49" s="0" t="n">
        <f aca="false">AA19*61.13</f>
        <v>0</v>
      </c>
      <c r="AB49" s="0" t="n">
        <f aca="false">AB19*56.34</f>
        <v>0</v>
      </c>
      <c r="AC49" s="0" t="n">
        <f aca="false">AC19*50.28</f>
        <v>0</v>
      </c>
      <c r="AD49" s="0" t="n">
        <f aca="false">AD19*44.19</f>
        <v>0</v>
      </c>
      <c r="AE49" s="0" t="n">
        <f aca="false">AE19*43.19</f>
        <v>0</v>
      </c>
      <c r="AF49" s="0" t="n">
        <f aca="false">AF19*36.1</f>
        <v>0</v>
      </c>
      <c r="AG49" s="0" t="n">
        <f aca="false">AG19*31.97</f>
        <v>0</v>
      </c>
      <c r="AH49" s="0" t="n">
        <f aca="false">AH19*27.57</f>
        <v>0</v>
      </c>
      <c r="AI49" s="0" t="n">
        <f aca="false">AI19*800</f>
        <v>0</v>
      </c>
      <c r="AJ49" s="0" t="n">
        <f aca="false">SUM(B49:AI49)</f>
        <v>152.54</v>
      </c>
    </row>
    <row r="50" customFormat="false" ht="12.8" hidden="false" customHeight="false" outlineLevel="0" collapsed="false">
      <c r="A50" s="0" t="s">
        <v>361</v>
      </c>
      <c r="B50" s="0" t="n">
        <f aca="false">B20*0</f>
        <v>0</v>
      </c>
      <c r="C50" s="0" t="n">
        <f aca="false">C20*652.38</f>
        <v>0</v>
      </c>
      <c r="D50" s="0" t="n">
        <f aca="false">D20*576.49</f>
        <v>0</v>
      </c>
      <c r="E50" s="0" t="n">
        <f aca="false">E20*524.2</f>
        <v>0</v>
      </c>
      <c r="F50" s="0" t="n">
        <f aca="false">F20*427.11</f>
        <v>0</v>
      </c>
      <c r="G50" s="0" t="n">
        <f aca="false">G20*374.84</f>
        <v>0</v>
      </c>
      <c r="H50" s="0" t="n">
        <f aca="false">H20*328.34</f>
        <v>0</v>
      </c>
      <c r="I50" s="0" t="n">
        <f aca="false">I20*14.52</f>
        <v>0</v>
      </c>
      <c r="J50" s="0" t="n">
        <f aca="false">J20*248.34</f>
        <v>0</v>
      </c>
      <c r="K50" s="0" t="n">
        <f aca="false">K20*248.33</f>
        <v>0</v>
      </c>
      <c r="L50" s="0" t="n">
        <f aca="false">L20*243.03</f>
        <v>0</v>
      </c>
      <c r="M50" s="0" t="n">
        <f aca="false">M20*241.89</f>
        <v>0</v>
      </c>
      <c r="N50" s="0" t="n">
        <f aca="false">N20*232.58</f>
        <v>0</v>
      </c>
      <c r="O50" s="0" t="n">
        <f aca="false">O20*193.43</f>
        <v>0</v>
      </c>
      <c r="P50" s="0" t="n">
        <f aca="false">P20*184.35</f>
        <v>0</v>
      </c>
      <c r="Q50" s="0" t="n">
        <f aca="false">Q20*180.88</f>
        <v>0</v>
      </c>
      <c r="R50" s="0" t="n">
        <f aca="false">R20*170.6</f>
        <v>0</v>
      </c>
      <c r="S50" s="0" t="n">
        <f aca="false">S20*162.78</f>
        <v>0</v>
      </c>
      <c r="T50" s="0" t="n">
        <f aca="false">T20*152.54</f>
        <v>0</v>
      </c>
      <c r="U50" s="0" t="n">
        <f aca="false">U20*151.82</f>
        <v>0</v>
      </c>
      <c r="V50" s="0" t="n">
        <f aca="false">V20*139.93</f>
        <v>0</v>
      </c>
      <c r="W50" s="0" t="n">
        <f aca="false">W20*127.46</f>
        <v>0</v>
      </c>
      <c r="X50" s="0" t="n">
        <f aca="false">X20*123.25</f>
        <v>0</v>
      </c>
      <c r="Y50" s="0" t="n">
        <f aca="false">Y20*84.06</f>
        <v>84.06</v>
      </c>
      <c r="Z50" s="0" t="n">
        <f aca="false">Z20*65.01</f>
        <v>0</v>
      </c>
      <c r="AA50" s="0" t="n">
        <f aca="false">AA20*61.13</f>
        <v>0</v>
      </c>
      <c r="AB50" s="0" t="n">
        <f aca="false">AB20*56.34</f>
        <v>0</v>
      </c>
      <c r="AC50" s="0" t="n">
        <f aca="false">AC20*50.28</f>
        <v>0</v>
      </c>
      <c r="AD50" s="0" t="n">
        <f aca="false">AD20*44.19</f>
        <v>0</v>
      </c>
      <c r="AE50" s="0" t="n">
        <f aca="false">AE20*43.19</f>
        <v>0</v>
      </c>
      <c r="AF50" s="0" t="n">
        <f aca="false">AF20*36.1</f>
        <v>0</v>
      </c>
      <c r="AG50" s="0" t="n">
        <f aca="false">AG20*31.97</f>
        <v>0</v>
      </c>
      <c r="AH50" s="0" t="n">
        <f aca="false">AH20*27.57</f>
        <v>0</v>
      </c>
      <c r="AI50" s="0" t="n">
        <f aca="false">AI20*800</f>
        <v>0</v>
      </c>
      <c r="AJ50" s="0" t="n">
        <f aca="false">SUM(B50:AI50)</f>
        <v>84.06</v>
      </c>
    </row>
    <row r="51" customFormat="false" ht="12.8" hidden="false" customHeight="false" outlineLevel="0" collapsed="false">
      <c r="A51" s="0" t="s">
        <v>370</v>
      </c>
      <c r="B51" s="0" t="n">
        <f aca="false">B21*0</f>
        <v>0</v>
      </c>
      <c r="C51" s="0" t="n">
        <f aca="false">C21*652.38</f>
        <v>0</v>
      </c>
      <c r="D51" s="0" t="n">
        <f aca="false">D21*576.49</f>
        <v>0</v>
      </c>
      <c r="E51" s="0" t="n">
        <f aca="false">E21*524.2</f>
        <v>0</v>
      </c>
      <c r="F51" s="0" t="n">
        <f aca="false">F21*427.11</f>
        <v>0</v>
      </c>
      <c r="G51" s="0" t="n">
        <f aca="false">G21*374.84</f>
        <v>0</v>
      </c>
      <c r="H51" s="0" t="n">
        <f aca="false">H21*328.34</f>
        <v>0</v>
      </c>
      <c r="I51" s="0" t="n">
        <f aca="false">I21*14.52</f>
        <v>0</v>
      </c>
      <c r="J51" s="0" t="n">
        <f aca="false">J21*248.34</f>
        <v>0</v>
      </c>
      <c r="K51" s="0" t="n">
        <f aca="false">K21*248.33</f>
        <v>0</v>
      </c>
      <c r="L51" s="0" t="n">
        <f aca="false">L21*243.03</f>
        <v>0</v>
      </c>
      <c r="M51" s="0" t="n">
        <f aca="false">M21*241.89</f>
        <v>0</v>
      </c>
      <c r="N51" s="0" t="n">
        <f aca="false">N21*232.58</f>
        <v>0</v>
      </c>
      <c r="O51" s="0" t="n">
        <f aca="false">O21*193.43</f>
        <v>0</v>
      </c>
      <c r="P51" s="0" t="n">
        <f aca="false">P21*184.35</f>
        <v>0</v>
      </c>
      <c r="Q51" s="0" t="n">
        <f aca="false">Q21*180.88</f>
        <v>0</v>
      </c>
      <c r="R51" s="0" t="n">
        <f aca="false">R21*170.6</f>
        <v>0</v>
      </c>
      <c r="S51" s="0" t="n">
        <f aca="false">S21*162.78</f>
        <v>0</v>
      </c>
      <c r="T51" s="0" t="n">
        <f aca="false">T21*152.54</f>
        <v>0</v>
      </c>
      <c r="U51" s="0" t="n">
        <f aca="false">U21*151.82</f>
        <v>0</v>
      </c>
      <c r="V51" s="0" t="n">
        <f aca="false">V21*139.93</f>
        <v>0</v>
      </c>
      <c r="W51" s="0" t="n">
        <f aca="false">W21*127.46</f>
        <v>0</v>
      </c>
      <c r="X51" s="0" t="n">
        <f aca="false">X21*123.25</f>
        <v>0</v>
      </c>
      <c r="Y51" s="0" t="n">
        <f aca="false">Y21*84.06</f>
        <v>0</v>
      </c>
      <c r="Z51" s="0" t="n">
        <f aca="false">Z21*65.01</f>
        <v>65.01</v>
      </c>
      <c r="AA51" s="0" t="n">
        <f aca="false">AA21*61.13</f>
        <v>0</v>
      </c>
      <c r="AB51" s="0" t="n">
        <f aca="false">AB21*56.34</f>
        <v>0</v>
      </c>
      <c r="AC51" s="0" t="n">
        <f aca="false">AC21*50.28</f>
        <v>0</v>
      </c>
      <c r="AD51" s="0" t="n">
        <f aca="false">AD21*44.19</f>
        <v>0</v>
      </c>
      <c r="AE51" s="0" t="n">
        <f aca="false">AE21*43.19</f>
        <v>0</v>
      </c>
      <c r="AF51" s="0" t="n">
        <f aca="false">AF21*36.1</f>
        <v>0</v>
      </c>
      <c r="AG51" s="0" t="n">
        <f aca="false">AG21*31.97</f>
        <v>0</v>
      </c>
      <c r="AH51" s="0" t="n">
        <f aca="false">AH21*27.57</f>
        <v>0</v>
      </c>
      <c r="AI51" s="0" t="n">
        <f aca="false">AI21*800</f>
        <v>0</v>
      </c>
      <c r="AJ51" s="0" t="n">
        <f aca="false">SUM(B51:AI51)</f>
        <v>65.01</v>
      </c>
    </row>
    <row r="52" customFormat="false" ht="12.8" hidden="false" customHeight="false" outlineLevel="0" collapsed="false">
      <c r="A52" s="0" t="s">
        <v>372</v>
      </c>
      <c r="B52" s="0" t="n">
        <f aca="false">B22*0</f>
        <v>0</v>
      </c>
      <c r="C52" s="0" t="n">
        <f aca="false">C22*652.38</f>
        <v>0</v>
      </c>
      <c r="D52" s="0" t="n">
        <f aca="false">D22*576.49</f>
        <v>0</v>
      </c>
      <c r="E52" s="0" t="n">
        <f aca="false">E22*524.2</f>
        <v>0</v>
      </c>
      <c r="F52" s="0" t="n">
        <f aca="false">F22*427.11</f>
        <v>0</v>
      </c>
      <c r="G52" s="0" t="n">
        <f aca="false">G22*374.84</f>
        <v>0</v>
      </c>
      <c r="H52" s="0" t="n">
        <f aca="false">H22*328.34</f>
        <v>0</v>
      </c>
      <c r="I52" s="0" t="n">
        <f aca="false">I22*14.52</f>
        <v>0</v>
      </c>
      <c r="J52" s="0" t="n">
        <f aca="false">J22*248.34</f>
        <v>0</v>
      </c>
      <c r="K52" s="0" t="n">
        <f aca="false">K22*248.33</f>
        <v>0</v>
      </c>
      <c r="L52" s="0" t="n">
        <f aca="false">L22*243.03</f>
        <v>0</v>
      </c>
      <c r="M52" s="0" t="n">
        <f aca="false">M22*241.89</f>
        <v>241.89</v>
      </c>
      <c r="N52" s="0" t="n">
        <f aca="false">N22*232.58</f>
        <v>0</v>
      </c>
      <c r="O52" s="0" t="n">
        <f aca="false">O22*193.43</f>
        <v>0</v>
      </c>
      <c r="P52" s="0" t="n">
        <f aca="false">P22*184.35</f>
        <v>0</v>
      </c>
      <c r="Q52" s="0" t="n">
        <f aca="false">Q22*180.88</f>
        <v>723.52</v>
      </c>
      <c r="R52" s="0" t="n">
        <f aca="false">R22*170.6</f>
        <v>170.6</v>
      </c>
      <c r="S52" s="0" t="n">
        <f aca="false">S22*162.78</f>
        <v>0</v>
      </c>
      <c r="T52" s="0" t="n">
        <f aca="false">T22*152.54</f>
        <v>0</v>
      </c>
      <c r="U52" s="0" t="n">
        <f aca="false">U22*151.82</f>
        <v>0</v>
      </c>
      <c r="V52" s="0" t="n">
        <f aca="false">V22*139.93</f>
        <v>279.86</v>
      </c>
      <c r="W52" s="0" t="n">
        <f aca="false">W22*127.46</f>
        <v>0</v>
      </c>
      <c r="X52" s="0" t="n">
        <f aca="false">X22*123.25</f>
        <v>0</v>
      </c>
      <c r="Y52" s="0" t="n">
        <f aca="false">Y22*84.06</f>
        <v>0</v>
      </c>
      <c r="Z52" s="0" t="n">
        <f aca="false">Z22*65.01</f>
        <v>130.02</v>
      </c>
      <c r="AA52" s="0" t="n">
        <f aca="false">AA22*61.13</f>
        <v>0</v>
      </c>
      <c r="AB52" s="0" t="n">
        <f aca="false">AB22*56.34</f>
        <v>56.34</v>
      </c>
      <c r="AC52" s="0" t="n">
        <f aca="false">AC22*50.28</f>
        <v>0</v>
      </c>
      <c r="AD52" s="0" t="n">
        <f aca="false">AD22*44.19</f>
        <v>132.57</v>
      </c>
      <c r="AE52" s="0" t="n">
        <f aca="false">AE22*43.19</f>
        <v>0</v>
      </c>
      <c r="AF52" s="0" t="n">
        <f aca="false">AF22*36.1</f>
        <v>0</v>
      </c>
      <c r="AG52" s="0" t="n">
        <f aca="false">AG22*31.97</f>
        <v>31.97</v>
      </c>
      <c r="AH52" s="0" t="n">
        <f aca="false">AH22*27.57</f>
        <v>0</v>
      </c>
      <c r="AI52" s="0" t="n">
        <f aca="false">AI22*800</f>
        <v>800</v>
      </c>
      <c r="AJ52" s="0" t="n">
        <f aca="false">SUM(B52:AI52)</f>
        <v>2566.77</v>
      </c>
    </row>
    <row r="53" customFormat="false" ht="12.8" hidden="false" customHeight="false" outlineLevel="0" collapsed="false">
      <c r="A53" s="0" t="s">
        <v>380</v>
      </c>
      <c r="B53" s="0" t="n">
        <f aca="false">B23*0</f>
        <v>0</v>
      </c>
      <c r="C53" s="0" t="n">
        <f aca="false">C23*652.38</f>
        <v>0</v>
      </c>
      <c r="D53" s="0" t="n">
        <f aca="false">D23*576.49</f>
        <v>0</v>
      </c>
      <c r="E53" s="0" t="n">
        <f aca="false">E23*524.2</f>
        <v>0</v>
      </c>
      <c r="F53" s="0" t="n">
        <f aca="false">F23*427.11</f>
        <v>0</v>
      </c>
      <c r="G53" s="0" t="n">
        <f aca="false">G23*374.84</f>
        <v>0</v>
      </c>
      <c r="H53" s="0" t="n">
        <f aca="false">H23*328.34</f>
        <v>0</v>
      </c>
      <c r="I53" s="0" t="n">
        <f aca="false">I23*14.52</f>
        <v>0</v>
      </c>
      <c r="J53" s="0" t="n">
        <f aca="false">J23*248.34</f>
        <v>0</v>
      </c>
      <c r="K53" s="0" t="n">
        <f aca="false">K23*248.33</f>
        <v>0</v>
      </c>
      <c r="L53" s="0" t="n">
        <f aca="false">L23*243.03</f>
        <v>243.03</v>
      </c>
      <c r="M53" s="0" t="n">
        <f aca="false">M23*241.89</f>
        <v>0</v>
      </c>
      <c r="N53" s="0" t="n">
        <f aca="false">N23*232.58</f>
        <v>0</v>
      </c>
      <c r="O53" s="0" t="n">
        <f aca="false">O23*193.43</f>
        <v>0</v>
      </c>
      <c r="P53" s="0" t="n">
        <f aca="false">P23*184.35</f>
        <v>0</v>
      </c>
      <c r="Q53" s="0" t="n">
        <f aca="false">Q23*180.88</f>
        <v>180.88</v>
      </c>
      <c r="R53" s="0" t="n">
        <f aca="false">R23*170.6</f>
        <v>0</v>
      </c>
      <c r="S53" s="0" t="n">
        <f aca="false">S23*162.78</f>
        <v>0</v>
      </c>
      <c r="T53" s="0" t="n">
        <f aca="false">T23*152.54</f>
        <v>0</v>
      </c>
      <c r="U53" s="0" t="n">
        <f aca="false">U23*151.82</f>
        <v>0</v>
      </c>
      <c r="V53" s="0" t="n">
        <f aca="false">V23*139.93</f>
        <v>139.93</v>
      </c>
      <c r="W53" s="0" t="n">
        <f aca="false">W23*127.46</f>
        <v>0</v>
      </c>
      <c r="X53" s="0" t="n">
        <f aca="false">X23*123.25</f>
        <v>0</v>
      </c>
      <c r="Y53" s="0" t="n">
        <f aca="false">Y23*84.06</f>
        <v>0</v>
      </c>
      <c r="Z53" s="0" t="n">
        <f aca="false">Z23*65.01</f>
        <v>260.04</v>
      </c>
      <c r="AA53" s="0" t="n">
        <f aca="false">AA23*61.13</f>
        <v>0</v>
      </c>
      <c r="AB53" s="0" t="n">
        <f aca="false">AB23*56.34</f>
        <v>0</v>
      </c>
      <c r="AC53" s="0" t="n">
        <f aca="false">AC23*50.28</f>
        <v>0</v>
      </c>
      <c r="AD53" s="0" t="n">
        <f aca="false">AD23*44.19</f>
        <v>0</v>
      </c>
      <c r="AE53" s="0" t="n">
        <f aca="false">AE23*43.19</f>
        <v>43.19</v>
      </c>
      <c r="AF53" s="0" t="n">
        <f aca="false">AF23*36.1</f>
        <v>0</v>
      </c>
      <c r="AG53" s="0" t="n">
        <f aca="false">AG23*31.97</f>
        <v>0</v>
      </c>
      <c r="AH53" s="0" t="n">
        <f aca="false">AH23*27.57</f>
        <v>0</v>
      </c>
      <c r="AI53" s="0" t="n">
        <f aca="false">AI23*800</f>
        <v>1600</v>
      </c>
      <c r="AJ53" s="0" t="n">
        <f aca="false">SUM(B53:AI53)</f>
        <v>2467.07</v>
      </c>
    </row>
    <row r="54" customFormat="false" ht="12.8" hidden="false" customHeight="false" outlineLevel="0" collapsed="false">
      <c r="A54" s="0" t="s">
        <v>562</v>
      </c>
      <c r="B54" s="0" t="n">
        <f aca="false">B24*0</f>
        <v>0</v>
      </c>
      <c r="C54" s="0" t="n">
        <f aca="false">C24*652.38</f>
        <v>0</v>
      </c>
      <c r="D54" s="0" t="n">
        <f aca="false">D24*576.49</f>
        <v>0</v>
      </c>
      <c r="E54" s="0" t="n">
        <f aca="false">E24*524.2</f>
        <v>0</v>
      </c>
      <c r="F54" s="0" t="n">
        <f aca="false">F24*427.11</f>
        <v>0</v>
      </c>
      <c r="G54" s="0" t="n">
        <f aca="false">G24*374.84</f>
        <v>0</v>
      </c>
      <c r="H54" s="0" t="n">
        <f aca="false">H24*328.34</f>
        <v>0</v>
      </c>
      <c r="I54" s="0" t="n">
        <f aca="false">I24*14.52</f>
        <v>0</v>
      </c>
      <c r="J54" s="0" t="n">
        <f aca="false">J24*248.34</f>
        <v>0</v>
      </c>
      <c r="K54" s="0" t="n">
        <f aca="false">K24*248.33</f>
        <v>0</v>
      </c>
      <c r="L54" s="0" t="n">
        <f aca="false">L24*243.03</f>
        <v>0</v>
      </c>
      <c r="M54" s="0" t="n">
        <f aca="false">M24*241.89</f>
        <v>0</v>
      </c>
      <c r="N54" s="0" t="n">
        <f aca="false">N24*232.58</f>
        <v>0</v>
      </c>
      <c r="O54" s="0" t="n">
        <f aca="false">O24*193.43</f>
        <v>0</v>
      </c>
      <c r="P54" s="0" t="n">
        <f aca="false">P24*184.35</f>
        <v>0</v>
      </c>
      <c r="Q54" s="0" t="n">
        <f aca="false">Q24*180.88</f>
        <v>0</v>
      </c>
      <c r="R54" s="0" t="n">
        <f aca="false">R24*170.6</f>
        <v>0</v>
      </c>
      <c r="S54" s="0" t="n">
        <f aca="false">S24*162.78</f>
        <v>0</v>
      </c>
      <c r="T54" s="0" t="n">
        <f aca="false">T24*152.54</f>
        <v>0</v>
      </c>
      <c r="U54" s="0" t="n">
        <f aca="false">U24*151.82</f>
        <v>0</v>
      </c>
      <c r="V54" s="0" t="n">
        <f aca="false">V24*139.93</f>
        <v>0</v>
      </c>
      <c r="W54" s="0" t="n">
        <f aca="false">W24*127.46</f>
        <v>0</v>
      </c>
      <c r="X54" s="0" t="n">
        <f aca="false">X24*123.25</f>
        <v>0</v>
      </c>
      <c r="Y54" s="0" t="n">
        <f aca="false">Y24*84.06</f>
        <v>0</v>
      </c>
      <c r="Z54" s="0" t="n">
        <f aca="false">Z24*65.01</f>
        <v>0</v>
      </c>
      <c r="AA54" s="0" t="n">
        <f aca="false">AA24*61.13</f>
        <v>0</v>
      </c>
      <c r="AB54" s="0" t="n">
        <f aca="false">AB24*56.34</f>
        <v>0</v>
      </c>
      <c r="AC54" s="0" t="n">
        <f aca="false">AC24*50.28</f>
        <v>0</v>
      </c>
      <c r="AD54" s="0" t="n">
        <f aca="false">AD24*44.19</f>
        <v>0</v>
      </c>
      <c r="AE54" s="0" t="n">
        <f aca="false">AE24*43.19</f>
        <v>0</v>
      </c>
      <c r="AF54" s="0" t="n">
        <f aca="false">AF24*36.1</f>
        <v>0</v>
      </c>
      <c r="AG54" s="0" t="n">
        <f aca="false">AG24*31.97</f>
        <v>0</v>
      </c>
      <c r="AH54" s="0" t="n">
        <f aca="false">AH24*27.57</f>
        <v>0</v>
      </c>
      <c r="AI54" s="0" t="n">
        <f aca="false">AI24*800</f>
        <v>800</v>
      </c>
      <c r="AJ54" s="0" t="n">
        <f aca="false">SUM(B54:AI54)</f>
        <v>800</v>
      </c>
    </row>
    <row r="55" customFormat="false" ht="12.8" hidden="false" customHeight="false" outlineLevel="0" collapsed="false">
      <c r="A55" s="0" t="s">
        <v>563</v>
      </c>
      <c r="B55" s="0" t="n">
        <f aca="false">B25*0</f>
        <v>0</v>
      </c>
      <c r="C55" s="0" t="n">
        <f aca="false">C25*652.38</f>
        <v>0</v>
      </c>
      <c r="D55" s="0" t="n">
        <f aca="false">D25*576.49</f>
        <v>0</v>
      </c>
      <c r="E55" s="0" t="n">
        <f aca="false">E25*524.2</f>
        <v>0</v>
      </c>
      <c r="F55" s="0" t="n">
        <f aca="false">F25*427.11</f>
        <v>0</v>
      </c>
      <c r="G55" s="0" t="n">
        <f aca="false">G25*374.84</f>
        <v>0</v>
      </c>
      <c r="H55" s="0" t="n">
        <f aca="false">H25*328.34</f>
        <v>985.02</v>
      </c>
      <c r="I55" s="0" t="n">
        <f aca="false">I25*14.52</f>
        <v>0</v>
      </c>
      <c r="J55" s="0" t="n">
        <f aca="false">J25*248.34</f>
        <v>0</v>
      </c>
      <c r="K55" s="0" t="n">
        <f aca="false">K25*248.33</f>
        <v>0</v>
      </c>
      <c r="L55" s="0" t="n">
        <f aca="false">L25*243.03</f>
        <v>0</v>
      </c>
      <c r="M55" s="0" t="n">
        <f aca="false">M25*241.89</f>
        <v>0</v>
      </c>
      <c r="N55" s="0" t="n">
        <f aca="false">N25*232.58</f>
        <v>0</v>
      </c>
      <c r="O55" s="0" t="n">
        <f aca="false">O25*193.43</f>
        <v>193.43</v>
      </c>
      <c r="P55" s="0" t="n">
        <f aca="false">P25*184.35</f>
        <v>0</v>
      </c>
      <c r="Q55" s="0" t="n">
        <f aca="false">Q25*180.88</f>
        <v>1085.28</v>
      </c>
      <c r="R55" s="0" t="n">
        <f aca="false">R25*170.6</f>
        <v>0</v>
      </c>
      <c r="S55" s="0" t="n">
        <f aca="false">S25*162.78</f>
        <v>2278.92</v>
      </c>
      <c r="T55" s="0" t="n">
        <f aca="false">T25*152.54</f>
        <v>0</v>
      </c>
      <c r="U55" s="0" t="n">
        <f aca="false">U25*151.82</f>
        <v>455.46</v>
      </c>
      <c r="V55" s="0" t="n">
        <f aca="false">V25*139.93</f>
        <v>139.93</v>
      </c>
      <c r="W55" s="0" t="n">
        <f aca="false">W25*127.46</f>
        <v>0</v>
      </c>
      <c r="X55" s="0" t="n">
        <f aca="false">X25*123.25</f>
        <v>0</v>
      </c>
      <c r="Y55" s="0" t="n">
        <f aca="false">Y25*84.06</f>
        <v>0</v>
      </c>
      <c r="Z55" s="0" t="n">
        <f aca="false">Z25*65.01</f>
        <v>130.02</v>
      </c>
      <c r="AA55" s="0" t="n">
        <f aca="false">AA25*61.13</f>
        <v>0</v>
      </c>
      <c r="AB55" s="0" t="n">
        <f aca="false">AB25*56.34</f>
        <v>0</v>
      </c>
      <c r="AC55" s="0" t="n">
        <f aca="false">AC25*50.28</f>
        <v>0</v>
      </c>
      <c r="AD55" s="0" t="n">
        <f aca="false">AD25*44.19</f>
        <v>0</v>
      </c>
      <c r="AE55" s="0" t="n">
        <f aca="false">AE25*43.19</f>
        <v>129.57</v>
      </c>
      <c r="AF55" s="0" t="n">
        <f aca="false">AF25*36.1</f>
        <v>0</v>
      </c>
      <c r="AG55" s="0" t="n">
        <f aca="false">AG25*31.97</f>
        <v>0</v>
      </c>
      <c r="AH55" s="0" t="n">
        <f aca="false">AH25*27.57</f>
        <v>0</v>
      </c>
      <c r="AI55" s="0" t="n">
        <f aca="false">AI25*800</f>
        <v>10400</v>
      </c>
      <c r="AJ55" s="0" t="n">
        <f aca="false">SUM(B55:AI55)</f>
        <v>15797.63</v>
      </c>
    </row>
    <row r="56" customFormat="false" ht="12.8" hidden="false" customHeight="false" outlineLevel="0" collapsed="false">
      <c r="A56" s="0" t="s">
        <v>488</v>
      </c>
      <c r="B56" s="0" t="n">
        <f aca="false">B26*0</f>
        <v>0</v>
      </c>
      <c r="C56" s="0" t="n">
        <f aca="false">C26*652.38</f>
        <v>0</v>
      </c>
      <c r="D56" s="0" t="n">
        <f aca="false">D26*576.49</f>
        <v>0</v>
      </c>
      <c r="E56" s="0" t="n">
        <f aca="false">E26*524.2</f>
        <v>0</v>
      </c>
      <c r="F56" s="0" t="n">
        <f aca="false">F26*427.11</f>
        <v>0</v>
      </c>
      <c r="G56" s="0" t="n">
        <f aca="false">G26*374.84</f>
        <v>0</v>
      </c>
      <c r="H56" s="0" t="n">
        <f aca="false">H26*328.34</f>
        <v>0</v>
      </c>
      <c r="I56" s="0" t="n">
        <f aca="false">I26*14.52</f>
        <v>0</v>
      </c>
      <c r="J56" s="0" t="n">
        <f aca="false">J26*248.34</f>
        <v>0</v>
      </c>
      <c r="K56" s="0" t="n">
        <f aca="false">K26*248.33</f>
        <v>0</v>
      </c>
      <c r="L56" s="0" t="n">
        <f aca="false">L26*243.03</f>
        <v>0</v>
      </c>
      <c r="M56" s="0" t="n">
        <f aca="false">M26*241.89</f>
        <v>0</v>
      </c>
      <c r="N56" s="0" t="n">
        <f aca="false">N26*232.58</f>
        <v>0</v>
      </c>
      <c r="O56" s="0" t="n">
        <f aca="false">O26*193.43</f>
        <v>0</v>
      </c>
      <c r="P56" s="0" t="n">
        <f aca="false">P26*184.35</f>
        <v>0</v>
      </c>
      <c r="Q56" s="0" t="n">
        <f aca="false">Q26*180.88</f>
        <v>0</v>
      </c>
      <c r="R56" s="0" t="n">
        <f aca="false">R26*170.6</f>
        <v>0</v>
      </c>
      <c r="S56" s="0" t="n">
        <f aca="false">S26*162.78</f>
        <v>0</v>
      </c>
      <c r="T56" s="0" t="n">
        <f aca="false">T26*152.54</f>
        <v>0</v>
      </c>
      <c r="U56" s="0" t="n">
        <f aca="false">U26*151.82</f>
        <v>0</v>
      </c>
      <c r="V56" s="0" t="n">
        <f aca="false">V26*139.93</f>
        <v>0</v>
      </c>
      <c r="W56" s="0" t="n">
        <f aca="false">W26*127.46</f>
        <v>0</v>
      </c>
      <c r="X56" s="0" t="n">
        <f aca="false">X26*123.25</f>
        <v>0</v>
      </c>
      <c r="Y56" s="0" t="n">
        <f aca="false">Y26*84.06</f>
        <v>0</v>
      </c>
      <c r="Z56" s="0" t="n">
        <f aca="false">Z26*65.01</f>
        <v>0</v>
      </c>
      <c r="AA56" s="0" t="n">
        <f aca="false">AA26*61.13</f>
        <v>0</v>
      </c>
      <c r="AB56" s="0" t="n">
        <f aca="false">AB26*56.34</f>
        <v>0</v>
      </c>
      <c r="AC56" s="0" t="n">
        <f aca="false">AC26*50.28</f>
        <v>0</v>
      </c>
      <c r="AD56" s="0" t="n">
        <f aca="false">AD26*44.19</f>
        <v>0</v>
      </c>
      <c r="AE56" s="0" t="n">
        <f aca="false">AE26*43.19</f>
        <v>0</v>
      </c>
      <c r="AF56" s="0" t="n">
        <f aca="false">AF26*36.1</f>
        <v>0</v>
      </c>
      <c r="AG56" s="0" t="n">
        <f aca="false">AG26*31.97</f>
        <v>0</v>
      </c>
      <c r="AH56" s="0" t="n">
        <f aca="false">AH26*27.57</f>
        <v>0</v>
      </c>
      <c r="AI56" s="0" t="n">
        <f aca="false">AI26*800</f>
        <v>0</v>
      </c>
      <c r="AJ56" s="0" t="n">
        <f aca="false">SUM(B56:AI56)</f>
        <v>0</v>
      </c>
    </row>
    <row r="57" customFormat="false" ht="12.8" hidden="false" customHeight="false" outlineLevel="0" collapsed="false">
      <c r="A57" s="0" t="s">
        <v>492</v>
      </c>
      <c r="B57" s="0" t="n">
        <f aca="false">B27*0</f>
        <v>0</v>
      </c>
      <c r="C57" s="0" t="n">
        <f aca="false">C27*652.38</f>
        <v>1304.76</v>
      </c>
      <c r="D57" s="0" t="n">
        <f aca="false">D27*576.49</f>
        <v>0</v>
      </c>
      <c r="E57" s="0" t="n">
        <f aca="false">E27*524.2</f>
        <v>0</v>
      </c>
      <c r="F57" s="0" t="n">
        <f aca="false">F27*427.11</f>
        <v>0</v>
      </c>
      <c r="G57" s="0" t="n">
        <f aca="false">G27*374.84</f>
        <v>0</v>
      </c>
      <c r="H57" s="0" t="n">
        <f aca="false">H27*328.34</f>
        <v>0</v>
      </c>
      <c r="I57" s="0" t="n">
        <f aca="false">I27*14.52</f>
        <v>0</v>
      </c>
      <c r="J57" s="0" t="n">
        <f aca="false">J27*248.34</f>
        <v>0</v>
      </c>
      <c r="K57" s="0" t="n">
        <f aca="false">K27*248.33</f>
        <v>0</v>
      </c>
      <c r="L57" s="0" t="n">
        <f aca="false">L27*243.03</f>
        <v>0</v>
      </c>
      <c r="M57" s="0" t="n">
        <f aca="false">M27*241.89</f>
        <v>21528.21</v>
      </c>
      <c r="N57" s="0" t="n">
        <f aca="false">N27*232.58</f>
        <v>0</v>
      </c>
      <c r="O57" s="0" t="n">
        <f aca="false">O27*193.43</f>
        <v>0</v>
      </c>
      <c r="P57" s="0" t="n">
        <f aca="false">P27*184.35</f>
        <v>0</v>
      </c>
      <c r="Q57" s="0" t="n">
        <f aca="false">Q27*180.88</f>
        <v>180.88</v>
      </c>
      <c r="R57" s="0" t="n">
        <f aca="false">R27*170.6</f>
        <v>0</v>
      </c>
      <c r="S57" s="0" t="n">
        <f aca="false">S27*162.78</f>
        <v>0</v>
      </c>
      <c r="T57" s="0" t="n">
        <f aca="false">T27*152.54</f>
        <v>0</v>
      </c>
      <c r="U57" s="0" t="n">
        <f aca="false">U27*151.82</f>
        <v>0</v>
      </c>
      <c r="V57" s="0" t="n">
        <f aca="false">V27*139.93</f>
        <v>0</v>
      </c>
      <c r="W57" s="0" t="n">
        <f aca="false">W27*127.46</f>
        <v>0</v>
      </c>
      <c r="X57" s="0" t="n">
        <f aca="false">X27*123.25</f>
        <v>0</v>
      </c>
      <c r="Y57" s="0" t="n">
        <f aca="false">Y27*84.06</f>
        <v>0</v>
      </c>
      <c r="Z57" s="0" t="n">
        <f aca="false">Z27*65.01</f>
        <v>195.03</v>
      </c>
      <c r="AA57" s="0" t="n">
        <f aca="false">AA27*61.13</f>
        <v>61.13</v>
      </c>
      <c r="AB57" s="0" t="n">
        <f aca="false">AB27*56.34</f>
        <v>0</v>
      </c>
      <c r="AC57" s="0" t="n">
        <f aca="false">AC27*50.28</f>
        <v>0</v>
      </c>
      <c r="AD57" s="0" t="n">
        <f aca="false">AD27*44.19</f>
        <v>0</v>
      </c>
      <c r="AE57" s="0" t="n">
        <f aca="false">AE27*43.19</f>
        <v>0</v>
      </c>
      <c r="AF57" s="0" t="n">
        <f aca="false">AF27*36.1</f>
        <v>0</v>
      </c>
      <c r="AG57" s="0" t="n">
        <f aca="false">AG27*31.97</f>
        <v>0</v>
      </c>
      <c r="AH57" s="0" t="n">
        <f aca="false">AH27*27.57</f>
        <v>0</v>
      </c>
      <c r="AI57" s="0" t="n">
        <f aca="false">AI27*800</f>
        <v>0</v>
      </c>
      <c r="AJ57" s="0" t="n">
        <f aca="false">SUM(B57:AI57)</f>
        <v>23270.01</v>
      </c>
    </row>
    <row r="58" customFormat="false" ht="12.8" hidden="false" customHeight="false" outlineLevel="0" collapsed="false">
      <c r="A58" s="0" t="s">
        <v>527</v>
      </c>
      <c r="B58" s="0" t="n">
        <f aca="false">B28*0</f>
        <v>0</v>
      </c>
      <c r="C58" s="0" t="n">
        <f aca="false">C28*652.38</f>
        <v>0</v>
      </c>
      <c r="D58" s="0" t="n">
        <f aca="false">D28*576.49</f>
        <v>576.49</v>
      </c>
      <c r="E58" s="0" t="n">
        <f aca="false">E28*524.2</f>
        <v>0</v>
      </c>
      <c r="F58" s="0" t="n">
        <f aca="false">F28*427.11</f>
        <v>0</v>
      </c>
      <c r="G58" s="0" t="n">
        <f aca="false">G28*374.84</f>
        <v>0</v>
      </c>
      <c r="H58" s="0" t="n">
        <f aca="false">H28*328.34</f>
        <v>0</v>
      </c>
      <c r="I58" s="0" t="n">
        <f aca="false">I28*14.52</f>
        <v>0</v>
      </c>
      <c r="J58" s="0" t="n">
        <f aca="false">J28*248.34</f>
        <v>0</v>
      </c>
      <c r="K58" s="0" t="n">
        <f aca="false">K28*248.33</f>
        <v>0</v>
      </c>
      <c r="L58" s="0" t="n">
        <f aca="false">L28*243.03</f>
        <v>0</v>
      </c>
      <c r="M58" s="0" t="n">
        <f aca="false">M28*241.89</f>
        <v>0</v>
      </c>
      <c r="N58" s="0" t="n">
        <f aca="false">N28*232.58</f>
        <v>0</v>
      </c>
      <c r="O58" s="0" t="n">
        <f aca="false">O28*193.43</f>
        <v>0</v>
      </c>
      <c r="P58" s="0" t="n">
        <f aca="false">P28*184.35</f>
        <v>0</v>
      </c>
      <c r="Q58" s="0" t="n">
        <f aca="false">Q28*180.88</f>
        <v>0</v>
      </c>
      <c r="R58" s="0" t="n">
        <f aca="false">R28*170.6</f>
        <v>0</v>
      </c>
      <c r="S58" s="0" t="n">
        <f aca="false">S28*162.78</f>
        <v>0</v>
      </c>
      <c r="T58" s="0" t="n">
        <f aca="false">T28*152.54</f>
        <v>0</v>
      </c>
      <c r="U58" s="0" t="n">
        <f aca="false">U28*151.82</f>
        <v>0</v>
      </c>
      <c r="V58" s="0" t="n">
        <f aca="false">V28*139.93</f>
        <v>0</v>
      </c>
      <c r="W58" s="0" t="n">
        <f aca="false">W28*127.46</f>
        <v>0</v>
      </c>
      <c r="X58" s="0" t="n">
        <f aca="false">X28*123.25</f>
        <v>0</v>
      </c>
      <c r="Y58" s="0" t="n">
        <f aca="false">Y28*84.06</f>
        <v>0</v>
      </c>
      <c r="Z58" s="0" t="n">
        <f aca="false">Z28*65.01</f>
        <v>0</v>
      </c>
      <c r="AA58" s="0" t="n">
        <f aca="false">AA28*61.13</f>
        <v>0</v>
      </c>
      <c r="AB58" s="0" t="n">
        <f aca="false">AB28*56.34</f>
        <v>0</v>
      </c>
      <c r="AC58" s="0" t="n">
        <f aca="false">AC28*50.28</f>
        <v>0</v>
      </c>
      <c r="AD58" s="0" t="n">
        <f aca="false">AD28*44.19</f>
        <v>0</v>
      </c>
      <c r="AE58" s="0" t="n">
        <f aca="false">AE28*43.19</f>
        <v>0</v>
      </c>
      <c r="AF58" s="0" t="n">
        <f aca="false">AF28*36.1</f>
        <v>0</v>
      </c>
      <c r="AG58" s="0" t="n">
        <f aca="false">AG28*31.97</f>
        <v>0</v>
      </c>
      <c r="AH58" s="0" t="n">
        <f aca="false">AH28*27.57</f>
        <v>0</v>
      </c>
      <c r="AI58" s="0" t="n">
        <f aca="false">AI28*800</f>
        <v>0</v>
      </c>
      <c r="AJ58" s="0" t="n">
        <f aca="false">SUM(B58:AI58)</f>
        <v>576.49</v>
      </c>
    </row>
    <row r="59" customFormat="false" ht="12.8" hidden="false" customHeight="false" outlineLevel="0" collapsed="false">
      <c r="A59" s="0" t="s">
        <v>567</v>
      </c>
      <c r="B59" s="0" t="n">
        <f aca="false">B29*0</f>
        <v>0</v>
      </c>
      <c r="C59" s="0" t="n">
        <f aca="false">C29*652.38</f>
        <v>16961.88</v>
      </c>
      <c r="D59" s="0" t="n">
        <f aca="false">D29*576.49</f>
        <v>8647.35</v>
      </c>
      <c r="E59" s="0" t="n">
        <f aca="false">E29*524.2</f>
        <v>1572.6</v>
      </c>
      <c r="F59" s="0" t="n">
        <f aca="false">F29*427.11</f>
        <v>2135.55</v>
      </c>
      <c r="G59" s="0" t="n">
        <f aca="false">G29*374.84</f>
        <v>2998.72</v>
      </c>
      <c r="H59" s="0" t="n">
        <f aca="false">H29*328.34</f>
        <v>5581.78</v>
      </c>
      <c r="I59" s="0" t="n">
        <f aca="false">I29*14.52</f>
        <v>348.48</v>
      </c>
      <c r="J59" s="0" t="n">
        <f aca="false">J29*248.34</f>
        <v>745.02</v>
      </c>
      <c r="K59" s="0" t="n">
        <f aca="false">K29*248.33</f>
        <v>744.99</v>
      </c>
      <c r="L59" s="0" t="n">
        <f aca="false">L29*243.03</f>
        <v>972.12</v>
      </c>
      <c r="M59" s="0" t="n">
        <f aca="false">M29*241.89</f>
        <v>25398.45</v>
      </c>
      <c r="N59" s="0" t="n">
        <f aca="false">N29*232.58</f>
        <v>6279.66</v>
      </c>
      <c r="O59" s="0" t="n">
        <f aca="false">O29*193.43</f>
        <v>1740.87</v>
      </c>
      <c r="P59" s="0" t="n">
        <f aca="false">P29*184.35</f>
        <v>184.35</v>
      </c>
      <c r="Q59" s="0" t="n">
        <f aca="false">Q29*180.88</f>
        <v>4522</v>
      </c>
      <c r="R59" s="0" t="n">
        <f aca="false">R29*170.6</f>
        <v>511.8</v>
      </c>
      <c r="S59" s="0" t="n">
        <f aca="false">S29*162.78</f>
        <v>4883.4</v>
      </c>
      <c r="T59" s="0" t="n">
        <f aca="false">T29*152.54</f>
        <v>152.54</v>
      </c>
      <c r="U59" s="0" t="n">
        <f aca="false">U29*151.82</f>
        <v>1214.56</v>
      </c>
      <c r="V59" s="0" t="n">
        <f aca="false">V29*139.93</f>
        <v>699.65</v>
      </c>
      <c r="W59" s="0" t="n">
        <f aca="false">W29*127.46</f>
        <v>127.46</v>
      </c>
      <c r="X59" s="0" t="n">
        <f aca="false">X29*123.25</f>
        <v>123.25</v>
      </c>
      <c r="Y59" s="0" t="n">
        <f aca="false">Y29*84.06</f>
        <v>756.54</v>
      </c>
      <c r="Z59" s="0" t="n">
        <f aca="false">Z29*65.01</f>
        <v>2470.38</v>
      </c>
      <c r="AA59" s="0" t="n">
        <f aca="false">AA29*61.13</f>
        <v>2384.07</v>
      </c>
      <c r="AB59" s="0" t="n">
        <f aca="false">AB29*56.34</f>
        <v>225.36</v>
      </c>
      <c r="AC59" s="0" t="n">
        <f aca="false">AC29*50.28</f>
        <v>351.96</v>
      </c>
      <c r="AD59" s="0" t="n">
        <f aca="false">AD29*44.19</f>
        <v>353.52</v>
      </c>
      <c r="AE59" s="0" t="n">
        <f aca="false">AE29*43.19</f>
        <v>820.61</v>
      </c>
      <c r="AF59" s="0" t="n">
        <f aca="false">AF29*36.1</f>
        <v>108.3</v>
      </c>
      <c r="AG59" s="0" t="n">
        <f aca="false">AG29*31.97</f>
        <v>255.76</v>
      </c>
      <c r="AH59" s="0" t="n">
        <f aca="false">AH29*27.57</f>
        <v>303.27</v>
      </c>
      <c r="AI59" s="0" t="n">
        <f aca="false">AI29*800</f>
        <v>110400</v>
      </c>
      <c r="AJ59" s="0" t="n">
        <f aca="false">SUM(B59:AI59)</f>
        <v>204976.25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2023-06-26T13:01:15Z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