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4DD53DD8-EEF5-4D2F-922D-F901EA2561BB}" xr6:coauthVersionLast="47" xr6:coauthVersionMax="47" xr10:uidLastSave="{00000000-0000-0000-0000-000000000000}"/>
  <bookViews>
    <workbookView xWindow="-120" yWindow="-120" windowWidth="29040" windowHeight="15840" activeTab="4" xr2:uid="{F9F1D8C9-08A7-4FB9-970F-F4C2E11FDF5F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dlib">Delib!$A$1:$J$4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4" l="1"/>
  <c r="Y3" i="4"/>
  <c r="Y2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C5" i="4"/>
  <c r="X5" i="5"/>
  <c r="X4" i="5"/>
  <c r="X3" i="5"/>
  <c r="X2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B5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B2" i="5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C2" i="4"/>
  <c r="A3" i="4"/>
  <c r="A4" i="4"/>
  <c r="A2" i="4"/>
  <c r="Y5" i="4" l="1"/>
</calcChain>
</file>

<file path=xl/sharedStrings.xml><?xml version="1.0" encoding="utf-8"?>
<sst xmlns="http://schemas.openxmlformats.org/spreadsheetml/2006/main" count="128" uniqueCount="38">
  <si>
    <t>Estabelecimentos CNES-SC</t>
  </si>
  <si>
    <t>0303050233 TRATAMENTO MEDICAMENTOSO DE DOENCA DA RETINA I</t>
  </si>
  <si>
    <t>0309070015 TRATAMENTO ESCLEROSANTE NAO ESTETICO DE VARIZES D</t>
  </si>
  <si>
    <t>0309070023 TRATAMENTO ESCLEROSANTE NAO ESTETICO DE VARIZES D</t>
  </si>
  <si>
    <t>Total</t>
  </si>
  <si>
    <t>0019259 POLICLINICA MUNICIPAL CONTINENTE</t>
  </si>
  <si>
    <t>0875740 CENTRO DE ATENDIMENTO E DIAGNOSTICO CAD</t>
  </si>
  <si>
    <t>2303167 HOSPITAL SANTO ANTONIO DE ITAPEMA</t>
  </si>
  <si>
    <t>2306336 HOSPITAL SAO JOSE</t>
  </si>
  <si>
    <t>2306344 HOSPITAL JARAGUA</t>
  </si>
  <si>
    <t>2379627 HOSPITAL SAMARIA</t>
  </si>
  <si>
    <t>2418177 HOSPITAL SAO FRANCISCO DE ASSIS</t>
  </si>
  <si>
    <t>2521296 HOSPITAL BETHESDA</t>
  </si>
  <si>
    <t>2521792 HOSPITAL E MATERNIDADE SAGRADA FAMILIA</t>
  </si>
  <si>
    <t>2522489 ASSOCIACAO HOSPITAL E MATERNIDADE DOM JOAQUIM</t>
  </si>
  <si>
    <t>2641445 POLICLINICA DE REFERENCIA REGIONAL RIO DO SUL</t>
  </si>
  <si>
    <t>2701464 CIS AMOSC</t>
  </si>
  <si>
    <t>3123251 HOSPITAL DE OLHOS DE BLUMENAU</t>
  </si>
  <si>
    <t>3678385 BOJ</t>
  </si>
  <si>
    <t>5195756 CIS NORDESTE SC</t>
  </si>
  <si>
    <t>6567274 CLINICA DE OLHOS ANTONELLI</t>
  </si>
  <si>
    <t>7123019 CLINICA DR CLAUDIOMAR Z DE OLIVEIRA S S</t>
  </si>
  <si>
    <t>7200625 ANGIOCLINICA</t>
  </si>
  <si>
    <t>7486596 HOSPITAL REGIONAL DE BIGUACU HELMUTH NASS</t>
  </si>
  <si>
    <t>7849753 CUIDAR CLINICA DE ESPECIALIDADES</t>
  </si>
  <si>
    <t>9173234 ICS ITAJAI SERVICOS MEDICOS</t>
  </si>
  <si>
    <t>9712038 HOSPITAL DE OLHOS DE CRICIUMA</t>
  </si>
  <si>
    <t>0303040203 - TRATAMENTO DE DOENÇAS NEURO-DEGENERATIVAS</t>
  </si>
  <si>
    <t>NEUROLOGIA</t>
  </si>
  <si>
    <t>AIH Estado</t>
  </si>
  <si>
    <t>média</t>
  </si>
  <si>
    <t>0303050233 - TRATAMENTO MEDICAMENTOSO DE DOENÇA DA RETINA</t>
  </si>
  <si>
    <t>OFTALMO</t>
  </si>
  <si>
    <t>APAC Estado</t>
  </si>
  <si>
    <t>0309070015 - TRATAMENTO ESCLEROSANTE NÃO ESTÉTICO DE VARIZES DOS MEMBROS INFERIORES (UNILATERAL)</t>
  </si>
  <si>
    <t>VASCULAR</t>
  </si>
  <si>
    <t>BPAI</t>
  </si>
  <si>
    <t>0309070023 - TRATAMENTO ESCLEROSANTE NÃO ESTÉTICO DE VARIZES DOS MEMBROS INFERIORES (BILATERAL)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</si>
</sst>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F224-0223-4698-871D-F41B7B0C0CF5}">
  <dimension ref="A1:J4"/>
  <sheetViews>
    <sheetView workbookViewId="0">
      <selection activeCell="J4" sqref="J4"/>
    </sheetView>
  </sheetViews>
  <sheetFormatPr defaultRowHeight="15" x14ac:dyDescent="0.25"/>
  <cols>
    <col min="1" max="1" width="11.7109375" customWidth="1"/>
  </cols>
  <sheetData>
    <row r="1" spans="1:10" x14ac:dyDescent="0.25">
      <c r="A1">
        <v>303040203</v>
      </c>
      <c r="B1" t="s">
        <v>27</v>
      </c>
      <c r="C1" t="s">
        <v>28</v>
      </c>
      <c r="D1" t="s">
        <v>29</v>
      </c>
      <c r="F1">
        <v>309.73</v>
      </c>
      <c r="G1">
        <v>309.73</v>
      </c>
      <c r="I1">
        <v>619.46</v>
      </c>
      <c r="J1" t="s">
        <v>30</v>
      </c>
    </row>
    <row r="2" spans="1:10" x14ac:dyDescent="0.25">
      <c r="A2">
        <v>303050233</v>
      </c>
      <c r="B2" t="s">
        <v>31</v>
      </c>
      <c r="C2" t="s">
        <v>32</v>
      </c>
      <c r="D2" t="s">
        <v>33</v>
      </c>
      <c r="E2">
        <v>627.28</v>
      </c>
      <c r="G2">
        <v>1254.56</v>
      </c>
      <c r="I2">
        <v>1881.84</v>
      </c>
      <c r="J2" t="s">
        <v>30</v>
      </c>
    </row>
    <row r="3" spans="1:10" x14ac:dyDescent="0.25">
      <c r="A3">
        <v>309070015</v>
      </c>
      <c r="B3" t="s">
        <v>34</v>
      </c>
      <c r="C3" t="s">
        <v>35</v>
      </c>
      <c r="D3" t="s">
        <v>36</v>
      </c>
      <c r="E3">
        <v>300.77999999999997</v>
      </c>
      <c r="G3">
        <v>600</v>
      </c>
      <c r="I3">
        <v>900.78</v>
      </c>
      <c r="J3" t="s">
        <v>30</v>
      </c>
    </row>
    <row r="4" spans="1:10" x14ac:dyDescent="0.25">
      <c r="A4">
        <v>309070023</v>
      </c>
      <c r="B4" t="s">
        <v>37</v>
      </c>
      <c r="C4" t="s">
        <v>35</v>
      </c>
      <c r="D4" t="s">
        <v>36</v>
      </c>
      <c r="E4">
        <v>392.62</v>
      </c>
      <c r="G4">
        <v>600</v>
      </c>
      <c r="I4">
        <v>992.62</v>
      </c>
      <c r="J4" t="s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569B-A8D2-49D3-8050-0FE630085A5C}">
  <dimension ref="A1:X5"/>
  <sheetViews>
    <sheetView workbookViewId="0">
      <selection activeCell="X5" sqref="X5"/>
    </sheetView>
  </sheetViews>
  <sheetFormatPr defaultRowHeight="15" x14ac:dyDescent="0.25"/>
  <cols>
    <col min="1" max="1" width="10.7109375" customWidth="1"/>
  </cols>
  <sheetData>
    <row r="1" spans="1:24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4</v>
      </c>
    </row>
    <row r="2" spans="1:24" x14ac:dyDescent="0.25">
      <c r="A2" t="s">
        <v>1</v>
      </c>
      <c r="B2">
        <v>0</v>
      </c>
      <c r="C2">
        <v>0</v>
      </c>
      <c r="D2">
        <v>0</v>
      </c>
      <c r="E2">
        <v>116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16</v>
      </c>
      <c r="O2">
        <v>16</v>
      </c>
      <c r="P2">
        <v>0</v>
      </c>
      <c r="Q2">
        <v>590</v>
      </c>
      <c r="R2">
        <v>0</v>
      </c>
      <c r="S2">
        <v>0</v>
      </c>
      <c r="T2">
        <v>0</v>
      </c>
      <c r="U2">
        <v>0</v>
      </c>
      <c r="V2">
        <v>0</v>
      </c>
      <c r="W2">
        <v>386</v>
      </c>
      <c r="X2">
        <v>1124</v>
      </c>
    </row>
    <row r="3" spans="1:24" x14ac:dyDescent="0.25">
      <c r="A3" t="s">
        <v>2</v>
      </c>
      <c r="B3">
        <v>6</v>
      </c>
      <c r="C3">
        <v>24</v>
      </c>
      <c r="D3">
        <v>2</v>
      </c>
      <c r="E3">
        <v>0</v>
      </c>
      <c r="F3">
        <v>80</v>
      </c>
      <c r="G3">
        <v>36</v>
      </c>
      <c r="H3">
        <v>52</v>
      </c>
      <c r="I3">
        <v>14</v>
      </c>
      <c r="J3">
        <v>0</v>
      </c>
      <c r="K3">
        <v>16</v>
      </c>
      <c r="L3">
        <v>20</v>
      </c>
      <c r="M3">
        <v>23</v>
      </c>
      <c r="N3">
        <v>0</v>
      </c>
      <c r="O3">
        <v>0</v>
      </c>
      <c r="P3">
        <v>18</v>
      </c>
      <c r="Q3">
        <v>0</v>
      </c>
      <c r="R3">
        <v>0</v>
      </c>
      <c r="S3">
        <v>5</v>
      </c>
      <c r="T3">
        <v>28</v>
      </c>
      <c r="U3">
        <v>0</v>
      </c>
      <c r="V3">
        <v>0</v>
      </c>
      <c r="W3">
        <v>0</v>
      </c>
      <c r="X3">
        <v>324</v>
      </c>
    </row>
    <row r="4" spans="1:24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31</v>
      </c>
      <c r="K4">
        <v>0</v>
      </c>
      <c r="L4">
        <v>0</v>
      </c>
      <c r="M4">
        <v>7</v>
      </c>
      <c r="N4">
        <v>0</v>
      </c>
      <c r="O4">
        <v>0</v>
      </c>
      <c r="P4">
        <v>0</v>
      </c>
      <c r="Q4">
        <v>0</v>
      </c>
      <c r="R4">
        <v>71</v>
      </c>
      <c r="S4">
        <v>4</v>
      </c>
      <c r="T4">
        <v>0</v>
      </c>
      <c r="U4">
        <v>55</v>
      </c>
      <c r="V4">
        <v>168</v>
      </c>
      <c r="W4">
        <v>0</v>
      </c>
      <c r="X4">
        <v>336</v>
      </c>
    </row>
    <row r="5" spans="1:24" x14ac:dyDescent="0.25">
      <c r="A5" t="s">
        <v>4</v>
      </c>
      <c r="B5">
        <v>6</v>
      </c>
      <c r="C5">
        <v>24</v>
      </c>
      <c r="D5">
        <v>2</v>
      </c>
      <c r="E5">
        <v>116</v>
      </c>
      <c r="F5">
        <v>80</v>
      </c>
      <c r="G5">
        <v>36</v>
      </c>
      <c r="H5">
        <v>52</v>
      </c>
      <c r="I5">
        <v>14</v>
      </c>
      <c r="J5">
        <v>31</v>
      </c>
      <c r="K5">
        <v>16</v>
      </c>
      <c r="L5">
        <v>20</v>
      </c>
      <c r="M5">
        <v>30</v>
      </c>
      <c r="N5">
        <v>16</v>
      </c>
      <c r="O5">
        <v>16</v>
      </c>
      <c r="P5">
        <v>18</v>
      </c>
      <c r="Q5">
        <v>590</v>
      </c>
      <c r="R5">
        <v>71</v>
      </c>
      <c r="S5">
        <v>9</v>
      </c>
      <c r="T5">
        <v>28</v>
      </c>
      <c r="U5">
        <v>55</v>
      </c>
      <c r="V5">
        <v>168</v>
      </c>
      <c r="W5">
        <v>386</v>
      </c>
      <c r="X5">
        <v>1784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0BD8-7D4E-4386-9193-7FEBA2E90777}">
  <dimension ref="A1:X5"/>
  <sheetViews>
    <sheetView topLeftCell="E1" workbookViewId="0">
      <selection activeCell="X5" sqref="X5"/>
    </sheetView>
  </sheetViews>
  <sheetFormatPr defaultRowHeight="15" x14ac:dyDescent="0.25"/>
  <cols>
    <col min="1" max="1" width="10.85546875" customWidth="1"/>
    <col min="2" max="3" width="12.140625" bestFit="1" customWidth="1"/>
    <col min="4" max="4" width="10.5703125" bestFit="1" customWidth="1"/>
    <col min="5" max="8" width="13.28515625" bestFit="1" customWidth="1"/>
    <col min="9" max="9" width="12.140625" bestFit="1" customWidth="1"/>
    <col min="10" max="10" width="13.28515625" bestFit="1" customWidth="1"/>
    <col min="11" max="11" width="12.140625" bestFit="1" customWidth="1"/>
    <col min="12" max="12" width="13.28515625" bestFit="1" customWidth="1"/>
    <col min="13" max="13" width="12.140625" bestFit="1" customWidth="1"/>
    <col min="14" max="15" width="13.28515625" bestFit="1" customWidth="1"/>
    <col min="16" max="16" width="12.140625" bestFit="1" customWidth="1"/>
    <col min="17" max="17" width="14.28515625" bestFit="1" customWidth="1"/>
    <col min="18" max="18" width="13.28515625" bestFit="1" customWidth="1"/>
    <col min="19" max="20" width="12.140625" bestFit="1" customWidth="1"/>
    <col min="21" max="21" width="13.28515625" bestFit="1" customWidth="1"/>
    <col min="22" max="23" width="14.28515625" bestFit="1" customWidth="1"/>
    <col min="24" max="24" width="15.85546875" bestFit="1" customWidth="1"/>
  </cols>
  <sheetData>
    <row r="1" spans="1:24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4</v>
      </c>
    </row>
    <row r="2" spans="1:24" x14ac:dyDescent="0.25">
      <c r="A2" t="s">
        <v>1</v>
      </c>
      <c r="B2" s="1">
        <v>0</v>
      </c>
      <c r="C2" s="1">
        <v>0</v>
      </c>
      <c r="D2" s="1">
        <v>0</v>
      </c>
      <c r="E2" s="1">
        <v>72764.479999999996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10036.48</v>
      </c>
      <c r="O2" s="1">
        <v>10036.48</v>
      </c>
      <c r="P2" s="1">
        <v>0</v>
      </c>
      <c r="Q2" s="1">
        <v>370095.2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242130.08</v>
      </c>
      <c r="X2" s="1">
        <v>705062.72</v>
      </c>
    </row>
    <row r="3" spans="1:24" x14ac:dyDescent="0.25">
      <c r="A3" t="s">
        <v>2</v>
      </c>
      <c r="B3" s="1">
        <v>1804.68</v>
      </c>
      <c r="C3" s="1">
        <v>7218.72</v>
      </c>
      <c r="D3" s="1">
        <v>601.55999999999995</v>
      </c>
      <c r="E3" s="1">
        <v>0</v>
      </c>
      <c r="F3" s="1">
        <v>24062.400000000001</v>
      </c>
      <c r="G3" s="1">
        <v>32428.080000000002</v>
      </c>
      <c r="H3" s="1">
        <v>15640.56</v>
      </c>
      <c r="I3" s="1">
        <v>4210.92</v>
      </c>
      <c r="J3" s="1">
        <v>0</v>
      </c>
      <c r="K3" s="1">
        <v>4812.4799999999996</v>
      </c>
      <c r="L3" s="1">
        <v>18015.599999999999</v>
      </c>
      <c r="M3" s="1">
        <v>6917.94</v>
      </c>
      <c r="N3" s="1">
        <v>0</v>
      </c>
      <c r="O3" s="1">
        <v>0</v>
      </c>
      <c r="P3" s="1">
        <v>5414.04</v>
      </c>
      <c r="Q3" s="1">
        <v>0</v>
      </c>
      <c r="R3" s="1">
        <v>0</v>
      </c>
      <c r="S3" s="1">
        <v>1503.9</v>
      </c>
      <c r="T3" s="1">
        <v>8421.84</v>
      </c>
      <c r="U3" s="1">
        <v>0</v>
      </c>
      <c r="V3" s="1">
        <v>0</v>
      </c>
      <c r="W3" s="1">
        <v>0</v>
      </c>
      <c r="X3" s="1">
        <v>131052.72</v>
      </c>
    </row>
    <row r="4" spans="1:24" x14ac:dyDescent="0.25">
      <c r="A4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12171.22</v>
      </c>
      <c r="K4" s="1">
        <v>0</v>
      </c>
      <c r="L4" s="1">
        <v>0</v>
      </c>
      <c r="M4" s="1">
        <v>2748.34</v>
      </c>
      <c r="N4" s="1">
        <v>0</v>
      </c>
      <c r="O4" s="1">
        <v>0</v>
      </c>
      <c r="P4" s="1">
        <v>0</v>
      </c>
      <c r="Q4" s="1">
        <v>0</v>
      </c>
      <c r="R4" s="1">
        <v>27876.02</v>
      </c>
      <c r="S4" s="1">
        <v>1570.48</v>
      </c>
      <c r="T4" s="1">
        <v>0</v>
      </c>
      <c r="U4" s="1">
        <v>54594.1</v>
      </c>
      <c r="V4" s="1">
        <v>166760.16</v>
      </c>
      <c r="W4" s="1">
        <v>0</v>
      </c>
      <c r="X4" s="1">
        <v>265720.32000000001</v>
      </c>
    </row>
    <row r="5" spans="1:24" x14ac:dyDescent="0.25">
      <c r="A5" t="s">
        <v>4</v>
      </c>
      <c r="B5" s="1">
        <v>1804.68</v>
      </c>
      <c r="C5" s="1">
        <v>7218.72</v>
      </c>
      <c r="D5" s="1">
        <v>601.55999999999995</v>
      </c>
      <c r="E5" s="1">
        <v>72764.479999999996</v>
      </c>
      <c r="F5" s="1">
        <v>24062.400000000001</v>
      </c>
      <c r="G5" s="1">
        <v>32428.080000000002</v>
      </c>
      <c r="H5" s="1">
        <v>15640.56</v>
      </c>
      <c r="I5" s="1">
        <v>4210.92</v>
      </c>
      <c r="J5" s="1">
        <v>12171.22</v>
      </c>
      <c r="K5" s="1">
        <v>4812.4799999999996</v>
      </c>
      <c r="L5" s="1">
        <v>18015.599999999999</v>
      </c>
      <c r="M5" s="1">
        <v>9666.2800000000007</v>
      </c>
      <c r="N5" s="1">
        <v>10036.48</v>
      </c>
      <c r="O5" s="1">
        <v>10036.48</v>
      </c>
      <c r="P5" s="1">
        <v>5414.04</v>
      </c>
      <c r="Q5" s="1">
        <v>370095.2</v>
      </c>
      <c r="R5" s="1">
        <v>27876.02</v>
      </c>
      <c r="S5" s="1">
        <v>3074.38</v>
      </c>
      <c r="T5" s="1">
        <v>8421.84</v>
      </c>
      <c r="U5" s="1">
        <v>54594.1</v>
      </c>
      <c r="V5" s="1">
        <v>166760.16</v>
      </c>
      <c r="W5" s="1">
        <v>242130.08</v>
      </c>
      <c r="X5" s="1">
        <v>1101835.76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08C4-F872-4FD8-BDEA-4B2B59E141B4}">
  <dimension ref="A1:Y5"/>
  <sheetViews>
    <sheetView topLeftCell="G1" workbookViewId="0">
      <selection activeCell="Y5" sqref="Y5"/>
    </sheetView>
  </sheetViews>
  <sheetFormatPr defaultRowHeight="15" x14ac:dyDescent="0.25"/>
  <cols>
    <col min="1" max="1" width="10" bestFit="1" customWidth="1"/>
    <col min="2" max="2" width="10.85546875" customWidth="1"/>
    <col min="3" max="3" width="12.140625" bestFit="1" customWidth="1"/>
    <col min="4" max="4" width="13.28515625" bestFit="1" customWidth="1"/>
    <col min="5" max="5" width="12.140625" bestFit="1" customWidth="1"/>
    <col min="6" max="6" width="14.28515625" bestFit="1" customWidth="1"/>
    <col min="7" max="9" width="13.28515625" bestFit="1" customWidth="1"/>
    <col min="10" max="10" width="12.140625" bestFit="1" customWidth="1"/>
    <col min="11" max="11" width="13.28515625" bestFit="1" customWidth="1"/>
    <col min="12" max="12" width="12.140625" bestFit="1" customWidth="1"/>
    <col min="13" max="17" width="13.28515625" bestFit="1" customWidth="1"/>
    <col min="18" max="18" width="14.28515625" bestFit="1" customWidth="1"/>
    <col min="19" max="19" width="13.28515625" bestFit="1" customWidth="1"/>
    <col min="20" max="20" width="12.140625" bestFit="1" customWidth="1"/>
    <col min="21" max="22" width="13.28515625" bestFit="1" customWidth="1"/>
    <col min="23" max="24" width="14.28515625" bestFit="1" customWidth="1"/>
    <col min="25" max="25" width="15.85546875" bestFit="1" customWidth="1"/>
  </cols>
  <sheetData>
    <row r="1" spans="1:25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4</v>
      </c>
    </row>
    <row r="2" spans="1:25" x14ac:dyDescent="0.25">
      <c r="A2">
        <f>LEFT(B2,10)*1</f>
        <v>303050233</v>
      </c>
      <c r="B2" t="s">
        <v>1</v>
      </c>
      <c r="C2" s="1">
        <f>VLOOKUP($A2,dlib,7,0)*Físico!B2</f>
        <v>0</v>
      </c>
      <c r="D2" s="1">
        <f>VLOOKUP($A2,dlib,7,0)*Físico!C2</f>
        <v>0</v>
      </c>
      <c r="E2" s="1">
        <f>VLOOKUP($A2,dlib,7,0)*Físico!D2</f>
        <v>0</v>
      </c>
      <c r="F2" s="1">
        <f>VLOOKUP($A2,dlib,7,0)*Físico!E2</f>
        <v>145528.95999999999</v>
      </c>
      <c r="G2" s="1">
        <f>VLOOKUP($A2,dlib,7,0)*Físico!F2</f>
        <v>0</v>
      </c>
      <c r="H2" s="1">
        <f>VLOOKUP($A2,dlib,7,0)*Físico!G2</f>
        <v>0</v>
      </c>
      <c r="I2" s="1">
        <f>VLOOKUP($A2,dlib,7,0)*Físico!H2</f>
        <v>0</v>
      </c>
      <c r="J2" s="1">
        <f>VLOOKUP($A2,dlib,7,0)*Físico!I2</f>
        <v>0</v>
      </c>
      <c r="K2" s="1">
        <f>VLOOKUP($A2,dlib,7,0)*Físico!J2</f>
        <v>0</v>
      </c>
      <c r="L2" s="1">
        <f>VLOOKUP($A2,dlib,7,0)*Físico!K2</f>
        <v>0</v>
      </c>
      <c r="M2" s="1">
        <f>VLOOKUP($A2,dlib,7,0)*Físico!L2</f>
        <v>0</v>
      </c>
      <c r="N2" s="1">
        <f>VLOOKUP($A2,dlib,7,0)*Físico!M2</f>
        <v>0</v>
      </c>
      <c r="O2" s="1">
        <f>VLOOKUP($A2,dlib,7,0)*Físico!N2</f>
        <v>20072.96</v>
      </c>
      <c r="P2" s="1">
        <f>VLOOKUP($A2,dlib,7,0)*Físico!O2</f>
        <v>20072.96</v>
      </c>
      <c r="Q2" s="1">
        <f>VLOOKUP($A2,dlib,7,0)*Físico!P2</f>
        <v>0</v>
      </c>
      <c r="R2" s="1">
        <f>VLOOKUP($A2,dlib,7,0)*Físico!Q2</f>
        <v>740190.4</v>
      </c>
      <c r="S2" s="1">
        <f>VLOOKUP($A2,dlib,7,0)*Físico!R2</f>
        <v>0</v>
      </c>
      <c r="T2" s="1">
        <f>VLOOKUP($A2,dlib,7,0)*Físico!S2</f>
        <v>0</v>
      </c>
      <c r="U2" s="1">
        <f>VLOOKUP($A2,dlib,7,0)*Físico!T2</f>
        <v>0</v>
      </c>
      <c r="V2" s="1">
        <f>VLOOKUP($A2,dlib,7,0)*Físico!U2</f>
        <v>0</v>
      </c>
      <c r="W2" s="1">
        <f>VLOOKUP($A2,dlib,7,0)*Físico!V2</f>
        <v>0</v>
      </c>
      <c r="X2" s="1">
        <f>VLOOKUP($A2,dlib,7,0)*Físico!W2</f>
        <v>484260.16</v>
      </c>
      <c r="Y2" s="1">
        <f>SUM(C2:X2)</f>
        <v>1410125.44</v>
      </c>
    </row>
    <row r="3" spans="1:25" x14ac:dyDescent="0.25">
      <c r="A3">
        <f t="shared" ref="A3:A4" si="0">LEFT(B3,10)*1</f>
        <v>309070015</v>
      </c>
      <c r="B3" t="s">
        <v>2</v>
      </c>
      <c r="C3" s="1">
        <f>VLOOKUP($A3,dlib,7,0)*Físico!B3</f>
        <v>3600</v>
      </c>
      <c r="D3" s="1">
        <f>VLOOKUP($A3,dlib,7,0)*Físico!C3</f>
        <v>14400</v>
      </c>
      <c r="E3" s="1">
        <f>VLOOKUP($A3,dlib,7,0)*Físico!D3</f>
        <v>1200</v>
      </c>
      <c r="F3" s="1">
        <f>VLOOKUP($A3,dlib,7,0)*Físico!E3</f>
        <v>0</v>
      </c>
      <c r="G3" s="1">
        <f>VLOOKUP($A3,dlib,7,0)*Físico!F3</f>
        <v>48000</v>
      </c>
      <c r="H3" s="1">
        <f>VLOOKUP($A3,dlib,7,0)*Físico!G3</f>
        <v>21600</v>
      </c>
      <c r="I3" s="1">
        <f>VLOOKUP($A3,dlib,7,0)*Físico!H3</f>
        <v>31200</v>
      </c>
      <c r="J3" s="1">
        <f>VLOOKUP($A3,dlib,7,0)*Físico!I3</f>
        <v>8400</v>
      </c>
      <c r="K3" s="1">
        <f>VLOOKUP($A3,dlib,7,0)*Físico!J3</f>
        <v>0</v>
      </c>
      <c r="L3" s="1">
        <f>VLOOKUP($A3,dlib,7,0)*Físico!K3</f>
        <v>9600</v>
      </c>
      <c r="M3" s="1">
        <f>VLOOKUP($A3,dlib,7,0)*Físico!L3</f>
        <v>12000</v>
      </c>
      <c r="N3" s="1">
        <f>VLOOKUP($A3,dlib,7,0)*Físico!M3</f>
        <v>13800</v>
      </c>
      <c r="O3" s="1">
        <f>VLOOKUP($A3,dlib,7,0)*Físico!N3</f>
        <v>0</v>
      </c>
      <c r="P3" s="1">
        <f>VLOOKUP($A3,dlib,7,0)*Físico!O3</f>
        <v>0</v>
      </c>
      <c r="Q3" s="1">
        <f>VLOOKUP($A3,dlib,7,0)*Físico!P3</f>
        <v>10800</v>
      </c>
      <c r="R3" s="1">
        <f>VLOOKUP($A3,dlib,7,0)*Físico!Q3</f>
        <v>0</v>
      </c>
      <c r="S3" s="1">
        <f>VLOOKUP($A3,dlib,7,0)*Físico!R3</f>
        <v>0</v>
      </c>
      <c r="T3" s="1">
        <f>VLOOKUP($A3,dlib,7,0)*Físico!S3</f>
        <v>3000</v>
      </c>
      <c r="U3" s="1">
        <f>VLOOKUP($A3,dlib,7,0)*Físico!T3</f>
        <v>16800</v>
      </c>
      <c r="V3" s="1">
        <f>VLOOKUP($A3,dlib,7,0)*Físico!U3</f>
        <v>0</v>
      </c>
      <c r="W3" s="1">
        <f>VLOOKUP($A3,dlib,7,0)*Físico!V3</f>
        <v>0</v>
      </c>
      <c r="X3" s="1">
        <f>VLOOKUP($A3,dlib,7,0)*Físico!W3</f>
        <v>0</v>
      </c>
      <c r="Y3" s="1">
        <f>SUM(C3:X3)</f>
        <v>194400</v>
      </c>
    </row>
    <row r="4" spans="1:25" x14ac:dyDescent="0.25">
      <c r="A4">
        <f t="shared" si="0"/>
        <v>309070023</v>
      </c>
      <c r="B4" t="s">
        <v>3</v>
      </c>
      <c r="C4" s="1">
        <f>VLOOKUP($A4,dlib,7,0)*Físico!B4</f>
        <v>0</v>
      </c>
      <c r="D4" s="1">
        <f>VLOOKUP($A4,dlib,7,0)*Físico!C4</f>
        <v>0</v>
      </c>
      <c r="E4" s="1">
        <f>VLOOKUP($A4,dlib,7,0)*Físico!D4</f>
        <v>0</v>
      </c>
      <c r="F4" s="1">
        <f>VLOOKUP($A4,dlib,7,0)*Físico!E4</f>
        <v>0</v>
      </c>
      <c r="G4" s="1">
        <f>VLOOKUP($A4,dlib,7,0)*Físico!F4</f>
        <v>0</v>
      </c>
      <c r="H4" s="1">
        <f>VLOOKUP($A4,dlib,7,0)*Físico!G4</f>
        <v>0</v>
      </c>
      <c r="I4" s="1">
        <f>VLOOKUP($A4,dlib,7,0)*Físico!H4</f>
        <v>0</v>
      </c>
      <c r="J4" s="1">
        <f>VLOOKUP($A4,dlib,7,0)*Físico!I4</f>
        <v>0</v>
      </c>
      <c r="K4" s="1">
        <f>VLOOKUP($A4,dlib,7,0)*Físico!J4</f>
        <v>18600</v>
      </c>
      <c r="L4" s="1">
        <f>VLOOKUP($A4,dlib,7,0)*Físico!K4</f>
        <v>0</v>
      </c>
      <c r="M4" s="1">
        <f>VLOOKUP($A4,dlib,7,0)*Físico!L4</f>
        <v>0</v>
      </c>
      <c r="N4" s="1">
        <f>VLOOKUP($A4,dlib,7,0)*Físico!M4</f>
        <v>4200</v>
      </c>
      <c r="O4" s="1">
        <f>VLOOKUP($A4,dlib,7,0)*Físico!N4</f>
        <v>0</v>
      </c>
      <c r="P4" s="1">
        <f>VLOOKUP($A4,dlib,7,0)*Físico!O4</f>
        <v>0</v>
      </c>
      <c r="Q4" s="1">
        <f>VLOOKUP($A4,dlib,7,0)*Físico!P4</f>
        <v>0</v>
      </c>
      <c r="R4" s="1">
        <f>VLOOKUP($A4,dlib,7,0)*Físico!Q4</f>
        <v>0</v>
      </c>
      <c r="S4" s="1">
        <f>VLOOKUP($A4,dlib,7,0)*Físico!R4</f>
        <v>42600</v>
      </c>
      <c r="T4" s="1">
        <f>VLOOKUP($A4,dlib,7,0)*Físico!S4</f>
        <v>2400</v>
      </c>
      <c r="U4" s="1">
        <f>VLOOKUP($A4,dlib,7,0)*Físico!T4</f>
        <v>0</v>
      </c>
      <c r="V4" s="1">
        <f>VLOOKUP($A4,dlib,7,0)*Físico!U4</f>
        <v>33000</v>
      </c>
      <c r="W4" s="1">
        <f>VLOOKUP($A4,dlib,7,0)*Físico!V4</f>
        <v>100800</v>
      </c>
      <c r="X4" s="1">
        <f>VLOOKUP($A4,dlib,7,0)*Físico!W4</f>
        <v>0</v>
      </c>
      <c r="Y4" s="1">
        <f>SUM(C4:X4)</f>
        <v>201600</v>
      </c>
    </row>
    <row r="5" spans="1:25" x14ac:dyDescent="0.25">
      <c r="B5" t="s">
        <v>4</v>
      </c>
      <c r="C5" s="2">
        <f>SUM(C2:C4)</f>
        <v>3600</v>
      </c>
      <c r="D5" s="2">
        <f t="shared" ref="D5:X5" si="1">SUM(D2:D4)</f>
        <v>14400</v>
      </c>
      <c r="E5" s="2">
        <f t="shared" si="1"/>
        <v>1200</v>
      </c>
      <c r="F5" s="2">
        <f t="shared" si="1"/>
        <v>145528.95999999999</v>
      </c>
      <c r="G5" s="2">
        <f t="shared" si="1"/>
        <v>48000</v>
      </c>
      <c r="H5" s="2">
        <f t="shared" si="1"/>
        <v>21600</v>
      </c>
      <c r="I5" s="2">
        <f t="shared" si="1"/>
        <v>31200</v>
      </c>
      <c r="J5" s="2">
        <f t="shared" si="1"/>
        <v>8400</v>
      </c>
      <c r="K5" s="2">
        <f t="shared" si="1"/>
        <v>18600</v>
      </c>
      <c r="L5" s="2">
        <f t="shared" si="1"/>
        <v>9600</v>
      </c>
      <c r="M5" s="2">
        <f t="shared" si="1"/>
        <v>12000</v>
      </c>
      <c r="N5" s="2">
        <f t="shared" si="1"/>
        <v>18000</v>
      </c>
      <c r="O5" s="2">
        <f t="shared" si="1"/>
        <v>20072.96</v>
      </c>
      <c r="P5" s="2">
        <f t="shared" si="1"/>
        <v>20072.96</v>
      </c>
      <c r="Q5" s="2">
        <f t="shared" si="1"/>
        <v>10800</v>
      </c>
      <c r="R5" s="2">
        <f t="shared" si="1"/>
        <v>740190.4</v>
      </c>
      <c r="S5" s="2">
        <f t="shared" si="1"/>
        <v>42600</v>
      </c>
      <c r="T5" s="2">
        <f t="shared" si="1"/>
        <v>5400</v>
      </c>
      <c r="U5" s="2">
        <f t="shared" si="1"/>
        <v>16800</v>
      </c>
      <c r="V5" s="2">
        <f t="shared" si="1"/>
        <v>33000</v>
      </c>
      <c r="W5" s="2">
        <f t="shared" si="1"/>
        <v>100800</v>
      </c>
      <c r="X5" s="2">
        <f t="shared" si="1"/>
        <v>484260.16</v>
      </c>
      <c r="Y5" s="2">
        <f>SUM(Y2:Y4)</f>
        <v>1806125.44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DAF0-3B00-4ABC-852E-BF8AB5F97E44}">
  <dimension ref="A1:X5"/>
  <sheetViews>
    <sheetView tabSelected="1" workbookViewId="0">
      <selection activeCell="X5" sqref="X5"/>
    </sheetView>
  </sheetViews>
  <sheetFormatPr defaultRowHeight="15" x14ac:dyDescent="0.25"/>
  <cols>
    <col min="2" max="2" width="12.140625" bestFit="1" customWidth="1"/>
    <col min="24" max="24" width="15.85546875" bestFit="1" customWidth="1"/>
  </cols>
  <sheetData>
    <row r="1" spans="1:24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4</v>
      </c>
    </row>
    <row r="2" spans="1:24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218293.44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30109.439999999999</v>
      </c>
      <c r="O2" s="2">
        <f>Financeiro!O2+Complemento!P2</f>
        <v>30109.439999999999</v>
      </c>
      <c r="P2" s="2">
        <f>Financeiro!P2+Complemento!Q2</f>
        <v>0</v>
      </c>
      <c r="Q2" s="2">
        <f>Financeiro!Q2+Complemento!R2</f>
        <v>1110285.6000000001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726390.24</v>
      </c>
      <c r="X2" s="2">
        <f>SUM(B2:W2)</f>
        <v>2115188.16</v>
      </c>
    </row>
    <row r="3" spans="1:24" x14ac:dyDescent="0.25">
      <c r="A3" t="s">
        <v>2</v>
      </c>
      <c r="B3" s="2">
        <f>Financeiro!B3+Complemento!C3</f>
        <v>5404.68</v>
      </c>
      <c r="C3" s="2">
        <f>Financeiro!C3+Complemento!D3</f>
        <v>21618.720000000001</v>
      </c>
      <c r="D3" s="2">
        <f>Financeiro!D3+Complemento!E3</f>
        <v>1801.56</v>
      </c>
      <c r="E3" s="2">
        <f>Financeiro!E3+Complemento!F3</f>
        <v>0</v>
      </c>
      <c r="F3" s="2">
        <f>Financeiro!F3+Complemento!G3</f>
        <v>72062.399999999994</v>
      </c>
      <c r="G3" s="2">
        <f>Financeiro!G3+Complemento!H3</f>
        <v>54028.08</v>
      </c>
      <c r="H3" s="2">
        <f>Financeiro!H3+Complemento!I3</f>
        <v>46840.56</v>
      </c>
      <c r="I3" s="2">
        <f>Financeiro!I3+Complemento!J3</f>
        <v>12610.92</v>
      </c>
      <c r="J3" s="2">
        <f>Financeiro!J3+Complemento!K3</f>
        <v>0</v>
      </c>
      <c r="K3" s="2">
        <f>Financeiro!K3+Complemento!L3</f>
        <v>14412.48</v>
      </c>
      <c r="L3" s="2">
        <f>Financeiro!L3+Complemento!M3</f>
        <v>30015.599999999999</v>
      </c>
      <c r="M3" s="2">
        <f>Financeiro!M3+Complemento!N3</f>
        <v>20717.939999999999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16214.04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4503.8999999999996</v>
      </c>
      <c r="T3" s="2">
        <f>Financeiro!T3+Complemento!U3</f>
        <v>25221.84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SUM(B3:W3)</f>
        <v>325452.72000000003</v>
      </c>
    </row>
    <row r="4" spans="1:24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30771.22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6948.34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70476.02</v>
      </c>
      <c r="S4" s="2">
        <f>Financeiro!S4+Complemento!T4</f>
        <v>3970.48</v>
      </c>
      <c r="T4" s="2">
        <f>Financeiro!T4+Complemento!U4</f>
        <v>0</v>
      </c>
      <c r="U4" s="2">
        <f>Financeiro!U4+Complemento!V4</f>
        <v>87594.1</v>
      </c>
      <c r="V4" s="2">
        <f>Financeiro!V4+Complemento!W4</f>
        <v>267560.16000000003</v>
      </c>
      <c r="W4" s="2">
        <f>Financeiro!W4+Complemento!X4</f>
        <v>0</v>
      </c>
      <c r="X4" s="2">
        <f>SUM(B4:W4)</f>
        <v>467320.32000000007</v>
      </c>
    </row>
    <row r="5" spans="1:24" x14ac:dyDescent="0.25">
      <c r="A5" t="s">
        <v>4</v>
      </c>
      <c r="B5" s="2">
        <f>SUM(B2:B4)</f>
        <v>5404.68</v>
      </c>
      <c r="C5" s="2">
        <f t="shared" ref="C5:W5" si="0">SUM(C2:C4)</f>
        <v>21618.720000000001</v>
      </c>
      <c r="D5" s="2">
        <f t="shared" si="0"/>
        <v>1801.56</v>
      </c>
      <c r="E5" s="2">
        <f t="shared" si="0"/>
        <v>218293.44</v>
      </c>
      <c r="F5" s="2">
        <f t="shared" si="0"/>
        <v>72062.399999999994</v>
      </c>
      <c r="G5" s="2">
        <f t="shared" si="0"/>
        <v>54028.08</v>
      </c>
      <c r="H5" s="2">
        <f t="shared" si="0"/>
        <v>46840.56</v>
      </c>
      <c r="I5" s="2">
        <f t="shared" si="0"/>
        <v>12610.92</v>
      </c>
      <c r="J5" s="2">
        <f t="shared" si="0"/>
        <v>30771.22</v>
      </c>
      <c r="K5" s="2">
        <f t="shared" si="0"/>
        <v>14412.48</v>
      </c>
      <c r="L5" s="2">
        <f t="shared" si="0"/>
        <v>30015.599999999999</v>
      </c>
      <c r="M5" s="2">
        <f t="shared" si="0"/>
        <v>27666.28</v>
      </c>
      <c r="N5" s="2">
        <f t="shared" si="0"/>
        <v>30109.439999999999</v>
      </c>
      <c r="O5" s="2">
        <f t="shared" si="0"/>
        <v>30109.439999999999</v>
      </c>
      <c r="P5" s="2">
        <f t="shared" si="0"/>
        <v>16214.04</v>
      </c>
      <c r="Q5" s="2">
        <f t="shared" si="0"/>
        <v>1110285.6000000001</v>
      </c>
      <c r="R5" s="2">
        <f t="shared" si="0"/>
        <v>70476.02</v>
      </c>
      <c r="S5" s="2">
        <f t="shared" si="0"/>
        <v>8474.3799999999992</v>
      </c>
      <c r="T5" s="2">
        <f t="shared" si="0"/>
        <v>25221.84</v>
      </c>
      <c r="U5" s="2">
        <f t="shared" si="0"/>
        <v>87594.1</v>
      </c>
      <c r="V5" s="2">
        <f t="shared" si="0"/>
        <v>267560.16000000003</v>
      </c>
      <c r="W5" s="2">
        <f t="shared" si="0"/>
        <v>726390.24</v>
      </c>
      <c r="X5" s="2">
        <f>SUM(B5:W5)</f>
        <v>2907961.2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2024-05-15T19:53:18Z</dcterms:created>
  <dcterms:modified xsi:type="dcterms:W3CDTF">2024-08-01T21:00:56Z</dcterms:modified>
</cp:coreProperties>
</file>