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io\Ambulatorial\"/>
    </mc:Choice>
  </mc:AlternateContent>
  <xr:revisionPtr revIDLastSave="0" documentId="13_ncr:1_{AA45DC3B-6DCE-4AD4-9071-21E0DE776BD6}" xr6:coauthVersionLast="47" xr6:coauthVersionMax="47" xr10:uidLastSave="{00000000-0000-0000-0000-000000000000}"/>
  <bookViews>
    <workbookView xWindow="-120" yWindow="-120" windowWidth="29040" windowHeight="15840" activeTab="4" xr2:uid="{DFF0814E-FBA0-4F97-AB20-43F86A4F259C}"/>
  </bookViews>
  <sheets>
    <sheet name="Delib" sheetId="3" r:id="rId1"/>
    <sheet name="Físico" sheetId="1" r:id="rId2"/>
    <sheet name="Financeiro" sheetId="2" r:id="rId3"/>
    <sheet name="Complemento" sheetId="7" r:id="rId4"/>
    <sheet name="Total" sheetId="5" r:id="rId5"/>
  </sheets>
  <definedNames>
    <definedName name="_xlnm._FilterDatabase" localSheetId="0" hidden="1">Delib!$A$1:$L$39</definedName>
    <definedName name="dlib">Delib!$A$1:$L$39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7" l="1"/>
  <c r="D3" i="7"/>
  <c r="E3" i="7"/>
  <c r="F3" i="7"/>
  <c r="G3" i="7"/>
  <c r="H3" i="7"/>
  <c r="I3" i="7"/>
  <c r="J3" i="7"/>
  <c r="I3" i="5" s="1"/>
  <c r="K3" i="7"/>
  <c r="L3" i="7"/>
  <c r="M3" i="7"/>
  <c r="N3" i="7"/>
  <c r="O3" i="7"/>
  <c r="P3" i="7"/>
  <c r="Q3" i="7"/>
  <c r="R3" i="7"/>
  <c r="Q3" i="5" s="1"/>
  <c r="S3" i="7"/>
  <c r="T3" i="7"/>
  <c r="U3" i="7"/>
  <c r="V3" i="7"/>
  <c r="W3" i="7"/>
  <c r="X3" i="7"/>
  <c r="C4" i="7"/>
  <c r="D4" i="7"/>
  <c r="C4" i="5" s="1"/>
  <c r="E4" i="7"/>
  <c r="F4" i="7"/>
  <c r="G4" i="7"/>
  <c r="H4" i="7"/>
  <c r="I4" i="7"/>
  <c r="J4" i="7"/>
  <c r="K4" i="7"/>
  <c r="L4" i="7"/>
  <c r="K4" i="5" s="1"/>
  <c r="M4" i="7"/>
  <c r="N4" i="7"/>
  <c r="O4" i="7"/>
  <c r="P4" i="7"/>
  <c r="Q4" i="7"/>
  <c r="R4" i="7"/>
  <c r="S4" i="7"/>
  <c r="T4" i="7"/>
  <c r="S4" i="5" s="1"/>
  <c r="U4" i="7"/>
  <c r="V4" i="7"/>
  <c r="W4" i="7"/>
  <c r="X4" i="7"/>
  <c r="C5" i="7"/>
  <c r="D5" i="7"/>
  <c r="E5" i="7"/>
  <c r="F5" i="7"/>
  <c r="E5" i="5" s="1"/>
  <c r="G5" i="7"/>
  <c r="H5" i="7"/>
  <c r="I5" i="7"/>
  <c r="J5" i="7"/>
  <c r="K5" i="7"/>
  <c r="L5" i="7"/>
  <c r="M5" i="7"/>
  <c r="N5" i="7"/>
  <c r="M5" i="5" s="1"/>
  <c r="O5" i="7"/>
  <c r="P5" i="7"/>
  <c r="Q5" i="7"/>
  <c r="R5" i="7"/>
  <c r="S5" i="7"/>
  <c r="T5" i="7"/>
  <c r="U5" i="7"/>
  <c r="V5" i="7"/>
  <c r="U5" i="5" s="1"/>
  <c r="W5" i="7"/>
  <c r="X5" i="7"/>
  <c r="C6" i="7"/>
  <c r="D6" i="7"/>
  <c r="E6" i="7"/>
  <c r="F6" i="7"/>
  <c r="G6" i="7"/>
  <c r="H6" i="7"/>
  <c r="G6" i="5" s="1"/>
  <c r="I6" i="7"/>
  <c r="J6" i="7"/>
  <c r="K6" i="7"/>
  <c r="L6" i="7"/>
  <c r="M6" i="7"/>
  <c r="N6" i="7"/>
  <c r="O6" i="7"/>
  <c r="P6" i="7"/>
  <c r="O6" i="5" s="1"/>
  <c r="Q6" i="7"/>
  <c r="R6" i="7"/>
  <c r="S6" i="7"/>
  <c r="T6" i="7"/>
  <c r="U6" i="7"/>
  <c r="V6" i="7"/>
  <c r="W6" i="7"/>
  <c r="X6" i="7"/>
  <c r="W6" i="5" s="1"/>
  <c r="C7" i="7"/>
  <c r="D7" i="7"/>
  <c r="E7" i="7"/>
  <c r="F7" i="7"/>
  <c r="G7" i="7"/>
  <c r="H7" i="7"/>
  <c r="I7" i="7"/>
  <c r="J7" i="7"/>
  <c r="I7" i="5" s="1"/>
  <c r="K7" i="7"/>
  <c r="L7" i="7"/>
  <c r="M7" i="7"/>
  <c r="N7" i="7"/>
  <c r="O7" i="7"/>
  <c r="P7" i="7"/>
  <c r="Q7" i="7"/>
  <c r="R7" i="7"/>
  <c r="Q7" i="5" s="1"/>
  <c r="S7" i="7"/>
  <c r="T7" i="7"/>
  <c r="U7" i="7"/>
  <c r="V7" i="7"/>
  <c r="W7" i="7"/>
  <c r="X7" i="7"/>
  <c r="C8" i="7"/>
  <c r="D8" i="7"/>
  <c r="C8" i="5" s="1"/>
  <c r="E8" i="7"/>
  <c r="F8" i="7"/>
  <c r="G8" i="7"/>
  <c r="H8" i="7"/>
  <c r="I8" i="7"/>
  <c r="J8" i="7"/>
  <c r="K8" i="7"/>
  <c r="L8" i="7"/>
  <c r="K8" i="5" s="1"/>
  <c r="M8" i="7"/>
  <c r="N8" i="7"/>
  <c r="O8" i="7"/>
  <c r="P8" i="7"/>
  <c r="Q8" i="7"/>
  <c r="R8" i="7"/>
  <c r="S8" i="7"/>
  <c r="T8" i="7"/>
  <c r="S8" i="5" s="1"/>
  <c r="U8" i="7"/>
  <c r="V8" i="7"/>
  <c r="W8" i="7"/>
  <c r="X8" i="7"/>
  <c r="C9" i="7"/>
  <c r="D9" i="7"/>
  <c r="E9" i="7"/>
  <c r="F9" i="7"/>
  <c r="E9" i="5" s="1"/>
  <c r="G9" i="7"/>
  <c r="H9" i="7"/>
  <c r="I9" i="7"/>
  <c r="J9" i="7"/>
  <c r="K9" i="7"/>
  <c r="L9" i="7"/>
  <c r="M9" i="7"/>
  <c r="N9" i="7"/>
  <c r="M9" i="5" s="1"/>
  <c r="O9" i="7"/>
  <c r="P9" i="7"/>
  <c r="Q9" i="7"/>
  <c r="R9" i="7"/>
  <c r="S9" i="7"/>
  <c r="T9" i="7"/>
  <c r="U9" i="7"/>
  <c r="V9" i="7"/>
  <c r="U9" i="5" s="1"/>
  <c r="W9" i="7"/>
  <c r="X9" i="7"/>
  <c r="C10" i="7"/>
  <c r="D10" i="7"/>
  <c r="E10" i="7"/>
  <c r="F10" i="7"/>
  <c r="G10" i="7"/>
  <c r="H10" i="7"/>
  <c r="G10" i="5" s="1"/>
  <c r="I10" i="7"/>
  <c r="J10" i="7"/>
  <c r="K10" i="7"/>
  <c r="L10" i="7"/>
  <c r="M10" i="7"/>
  <c r="N10" i="7"/>
  <c r="O10" i="7"/>
  <c r="P10" i="7"/>
  <c r="O10" i="5" s="1"/>
  <c r="Q10" i="7"/>
  <c r="R10" i="7"/>
  <c r="S10" i="7"/>
  <c r="T10" i="7"/>
  <c r="U10" i="7"/>
  <c r="V10" i="7"/>
  <c r="W10" i="7"/>
  <c r="X10" i="7"/>
  <c r="W10" i="5" s="1"/>
  <c r="C11" i="7"/>
  <c r="D11" i="7"/>
  <c r="E11" i="7"/>
  <c r="F11" i="7"/>
  <c r="G11" i="7"/>
  <c r="H11" i="7"/>
  <c r="I11" i="7"/>
  <c r="J11" i="7"/>
  <c r="I11" i="5" s="1"/>
  <c r="K11" i="7"/>
  <c r="L11" i="7"/>
  <c r="M11" i="7"/>
  <c r="N11" i="7"/>
  <c r="O11" i="7"/>
  <c r="P11" i="7"/>
  <c r="Q11" i="7"/>
  <c r="R11" i="7"/>
  <c r="Q11" i="5" s="1"/>
  <c r="S11" i="7"/>
  <c r="T11" i="7"/>
  <c r="U11" i="7"/>
  <c r="V11" i="7"/>
  <c r="W11" i="7"/>
  <c r="X11" i="7"/>
  <c r="C12" i="7"/>
  <c r="D12" i="7"/>
  <c r="C12" i="5" s="1"/>
  <c r="E12" i="7"/>
  <c r="F12" i="7"/>
  <c r="G12" i="7"/>
  <c r="H12" i="7"/>
  <c r="I12" i="7"/>
  <c r="J12" i="7"/>
  <c r="K12" i="7"/>
  <c r="L12" i="7"/>
  <c r="K12" i="5" s="1"/>
  <c r="M12" i="7"/>
  <c r="N12" i="7"/>
  <c r="O12" i="7"/>
  <c r="P12" i="7"/>
  <c r="Q12" i="7"/>
  <c r="R12" i="7"/>
  <c r="S12" i="7"/>
  <c r="T12" i="7"/>
  <c r="S12" i="5" s="1"/>
  <c r="U12" i="7"/>
  <c r="V12" i="7"/>
  <c r="W12" i="7"/>
  <c r="X12" i="7"/>
  <c r="C13" i="7"/>
  <c r="D13" i="7"/>
  <c r="E13" i="7"/>
  <c r="F13" i="7"/>
  <c r="E13" i="5" s="1"/>
  <c r="G13" i="7"/>
  <c r="H13" i="7"/>
  <c r="I13" i="7"/>
  <c r="J13" i="7"/>
  <c r="K13" i="7"/>
  <c r="L13" i="7"/>
  <c r="M13" i="7"/>
  <c r="N13" i="7"/>
  <c r="M13" i="5" s="1"/>
  <c r="O13" i="7"/>
  <c r="P13" i="7"/>
  <c r="Q13" i="7"/>
  <c r="R13" i="7"/>
  <c r="S13" i="7"/>
  <c r="T13" i="7"/>
  <c r="U13" i="7"/>
  <c r="V13" i="7"/>
  <c r="U13" i="5" s="1"/>
  <c r="W13" i="7"/>
  <c r="X13" i="7"/>
  <c r="C14" i="7"/>
  <c r="D14" i="7"/>
  <c r="E14" i="7"/>
  <c r="F14" i="7"/>
  <c r="G14" i="7"/>
  <c r="H14" i="7"/>
  <c r="G14" i="5" s="1"/>
  <c r="I14" i="7"/>
  <c r="J14" i="7"/>
  <c r="K14" i="7"/>
  <c r="L14" i="7"/>
  <c r="M14" i="7"/>
  <c r="N14" i="7"/>
  <c r="O14" i="7"/>
  <c r="P14" i="7"/>
  <c r="O14" i="5" s="1"/>
  <c r="Q14" i="7"/>
  <c r="R14" i="7"/>
  <c r="S14" i="7"/>
  <c r="T14" i="7"/>
  <c r="U14" i="7"/>
  <c r="V14" i="7"/>
  <c r="W14" i="7"/>
  <c r="X14" i="7"/>
  <c r="W14" i="5" s="1"/>
  <c r="C15" i="7"/>
  <c r="D15" i="7"/>
  <c r="E15" i="7"/>
  <c r="F15" i="7"/>
  <c r="G15" i="7"/>
  <c r="H15" i="7"/>
  <c r="I15" i="7"/>
  <c r="J15" i="7"/>
  <c r="I15" i="5" s="1"/>
  <c r="K15" i="7"/>
  <c r="L15" i="7"/>
  <c r="M15" i="7"/>
  <c r="N15" i="7"/>
  <c r="O15" i="7"/>
  <c r="P15" i="7"/>
  <c r="Q15" i="7"/>
  <c r="R15" i="7"/>
  <c r="Q15" i="5" s="1"/>
  <c r="S15" i="7"/>
  <c r="T15" i="7"/>
  <c r="U15" i="7"/>
  <c r="V15" i="7"/>
  <c r="W15" i="7"/>
  <c r="X15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C17" i="7"/>
  <c r="D17" i="7"/>
  <c r="E17" i="7"/>
  <c r="F17" i="7"/>
  <c r="E17" i="5" s="1"/>
  <c r="G17" i="7"/>
  <c r="H17" i="7"/>
  <c r="I17" i="7"/>
  <c r="J17" i="7"/>
  <c r="K17" i="7"/>
  <c r="L17" i="7"/>
  <c r="M17" i="7"/>
  <c r="N17" i="7"/>
  <c r="M17" i="5" s="1"/>
  <c r="O17" i="7"/>
  <c r="P17" i="7"/>
  <c r="Q17" i="7"/>
  <c r="R17" i="7"/>
  <c r="S17" i="7"/>
  <c r="T17" i="7"/>
  <c r="U17" i="7"/>
  <c r="V17" i="7"/>
  <c r="U17" i="5" s="1"/>
  <c r="W17" i="7"/>
  <c r="X17" i="7"/>
  <c r="C18" i="7"/>
  <c r="D18" i="7"/>
  <c r="E18" i="7"/>
  <c r="F18" i="7"/>
  <c r="G18" i="7"/>
  <c r="H18" i="7"/>
  <c r="G18" i="5" s="1"/>
  <c r="I18" i="7"/>
  <c r="J18" i="7"/>
  <c r="K18" i="7"/>
  <c r="L18" i="7"/>
  <c r="M18" i="7"/>
  <c r="N18" i="7"/>
  <c r="O18" i="7"/>
  <c r="P18" i="7"/>
  <c r="O18" i="5" s="1"/>
  <c r="Q18" i="7"/>
  <c r="R18" i="7"/>
  <c r="S18" i="7"/>
  <c r="T18" i="7"/>
  <c r="U18" i="7"/>
  <c r="V18" i="7"/>
  <c r="W18" i="7"/>
  <c r="X18" i="7"/>
  <c r="W18" i="5" s="1"/>
  <c r="C19" i="7"/>
  <c r="D19" i="7"/>
  <c r="E19" i="7"/>
  <c r="F19" i="7"/>
  <c r="G19" i="7"/>
  <c r="H19" i="7"/>
  <c r="I19" i="7"/>
  <c r="J19" i="7"/>
  <c r="I19" i="5" s="1"/>
  <c r="K19" i="7"/>
  <c r="L19" i="7"/>
  <c r="M19" i="7"/>
  <c r="N19" i="7"/>
  <c r="O19" i="7"/>
  <c r="P19" i="7"/>
  <c r="Q19" i="7"/>
  <c r="R19" i="7"/>
  <c r="Q19" i="5" s="1"/>
  <c r="S19" i="7"/>
  <c r="T19" i="7"/>
  <c r="U19" i="7"/>
  <c r="V19" i="7"/>
  <c r="W19" i="7"/>
  <c r="X19" i="7"/>
  <c r="D2" i="7"/>
  <c r="E2" i="7"/>
  <c r="F2" i="7"/>
  <c r="G2" i="7"/>
  <c r="H2" i="7"/>
  <c r="I2" i="7"/>
  <c r="J2" i="7"/>
  <c r="K2" i="7"/>
  <c r="J2" i="5" s="1"/>
  <c r="L2" i="7"/>
  <c r="M2" i="7"/>
  <c r="N2" i="7"/>
  <c r="O2" i="7"/>
  <c r="P2" i="7"/>
  <c r="Q2" i="7"/>
  <c r="R2" i="7"/>
  <c r="S2" i="7"/>
  <c r="R2" i="5" s="1"/>
  <c r="T2" i="7"/>
  <c r="U2" i="7"/>
  <c r="V2" i="7"/>
  <c r="W2" i="7"/>
  <c r="V2" i="5" s="1"/>
  <c r="X2" i="7"/>
  <c r="C2" i="7"/>
  <c r="B2" i="5" s="1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L19" i="3" s="1"/>
  <c r="K20" i="3"/>
  <c r="K21" i="3"/>
  <c r="K22" i="3"/>
  <c r="K23" i="3"/>
  <c r="K24" i="3"/>
  <c r="L24" i="3" s="1"/>
  <c r="K25" i="3"/>
  <c r="K26" i="3"/>
  <c r="K27" i="3"/>
  <c r="L27" i="3" s="1"/>
  <c r="K28" i="3"/>
  <c r="L28" i="3" s="1"/>
  <c r="K29" i="3"/>
  <c r="L29" i="3" s="1"/>
  <c r="K30" i="3"/>
  <c r="K31" i="3"/>
  <c r="K32" i="3"/>
  <c r="K33" i="3"/>
  <c r="L33" i="3" s="1"/>
  <c r="K34" i="3"/>
  <c r="L34" i="3" s="1"/>
  <c r="K35" i="3"/>
  <c r="L35" i="3" s="1"/>
  <c r="K36" i="3"/>
  <c r="L36" i="3" s="1"/>
  <c r="K37" i="3"/>
  <c r="L37" i="3" s="1"/>
  <c r="K38" i="3"/>
  <c r="L38" i="3" s="1"/>
  <c r="K39" i="3"/>
  <c r="L39" i="3" s="1"/>
  <c r="K1" i="3"/>
  <c r="B3" i="5"/>
  <c r="C3" i="5"/>
  <c r="D3" i="5"/>
  <c r="E3" i="5"/>
  <c r="F3" i="5"/>
  <c r="G3" i="5"/>
  <c r="H3" i="5"/>
  <c r="J3" i="5"/>
  <c r="K3" i="5"/>
  <c r="L3" i="5"/>
  <c r="M3" i="5"/>
  <c r="N3" i="5"/>
  <c r="O3" i="5"/>
  <c r="P3" i="5"/>
  <c r="R3" i="5"/>
  <c r="S3" i="5"/>
  <c r="T3" i="5"/>
  <c r="U3" i="5"/>
  <c r="V3" i="5"/>
  <c r="W3" i="5"/>
  <c r="B4" i="5"/>
  <c r="D4" i="5"/>
  <c r="E4" i="5"/>
  <c r="F4" i="5"/>
  <c r="G4" i="5"/>
  <c r="H4" i="5"/>
  <c r="I4" i="5"/>
  <c r="J4" i="5"/>
  <c r="L4" i="5"/>
  <c r="M4" i="5"/>
  <c r="N4" i="5"/>
  <c r="O4" i="5"/>
  <c r="P4" i="5"/>
  <c r="Q4" i="5"/>
  <c r="R4" i="5"/>
  <c r="T4" i="5"/>
  <c r="U4" i="5"/>
  <c r="V4" i="5"/>
  <c r="W4" i="5"/>
  <c r="B5" i="5"/>
  <c r="C5" i="5"/>
  <c r="D5" i="5"/>
  <c r="F5" i="5"/>
  <c r="G5" i="5"/>
  <c r="H5" i="5"/>
  <c r="I5" i="5"/>
  <c r="J5" i="5"/>
  <c r="K5" i="5"/>
  <c r="L5" i="5"/>
  <c r="N5" i="5"/>
  <c r="O5" i="5"/>
  <c r="P5" i="5"/>
  <c r="Q5" i="5"/>
  <c r="R5" i="5"/>
  <c r="S5" i="5"/>
  <c r="T5" i="5"/>
  <c r="V5" i="5"/>
  <c r="W5" i="5"/>
  <c r="B6" i="5"/>
  <c r="C6" i="5"/>
  <c r="D6" i="5"/>
  <c r="E6" i="5"/>
  <c r="F6" i="5"/>
  <c r="H6" i="5"/>
  <c r="I6" i="5"/>
  <c r="J6" i="5"/>
  <c r="K6" i="5"/>
  <c r="L6" i="5"/>
  <c r="M6" i="5"/>
  <c r="N6" i="5"/>
  <c r="P6" i="5"/>
  <c r="Q6" i="5"/>
  <c r="R6" i="5"/>
  <c r="S6" i="5"/>
  <c r="T6" i="5"/>
  <c r="U6" i="5"/>
  <c r="V6" i="5"/>
  <c r="B7" i="5"/>
  <c r="C7" i="5"/>
  <c r="D7" i="5"/>
  <c r="E7" i="5"/>
  <c r="F7" i="5"/>
  <c r="G7" i="5"/>
  <c r="H7" i="5"/>
  <c r="J7" i="5"/>
  <c r="K7" i="5"/>
  <c r="L7" i="5"/>
  <c r="M7" i="5"/>
  <c r="N7" i="5"/>
  <c r="O7" i="5"/>
  <c r="P7" i="5"/>
  <c r="R7" i="5"/>
  <c r="S7" i="5"/>
  <c r="T7" i="5"/>
  <c r="U7" i="5"/>
  <c r="V7" i="5"/>
  <c r="W7" i="5"/>
  <c r="D8" i="5"/>
  <c r="E8" i="5"/>
  <c r="F8" i="5"/>
  <c r="G8" i="5"/>
  <c r="H8" i="5"/>
  <c r="I8" i="5"/>
  <c r="J8" i="5"/>
  <c r="L8" i="5"/>
  <c r="M8" i="5"/>
  <c r="N8" i="5"/>
  <c r="O8" i="5"/>
  <c r="P8" i="5"/>
  <c r="Q8" i="5"/>
  <c r="R8" i="5"/>
  <c r="T8" i="5"/>
  <c r="U8" i="5"/>
  <c r="V8" i="5"/>
  <c r="W8" i="5"/>
  <c r="C9" i="5"/>
  <c r="D9" i="5"/>
  <c r="F9" i="5"/>
  <c r="G9" i="5"/>
  <c r="H9" i="5"/>
  <c r="I9" i="5"/>
  <c r="J9" i="5"/>
  <c r="K9" i="5"/>
  <c r="L9" i="5"/>
  <c r="N9" i="5"/>
  <c r="O9" i="5"/>
  <c r="P9" i="5"/>
  <c r="Q9" i="5"/>
  <c r="R9" i="5"/>
  <c r="S9" i="5"/>
  <c r="T9" i="5"/>
  <c r="V9" i="5"/>
  <c r="W9" i="5"/>
  <c r="B10" i="5"/>
  <c r="C10" i="5"/>
  <c r="D10" i="5"/>
  <c r="E10" i="5"/>
  <c r="F10" i="5"/>
  <c r="H10" i="5"/>
  <c r="I10" i="5"/>
  <c r="J10" i="5"/>
  <c r="K10" i="5"/>
  <c r="L10" i="5"/>
  <c r="M10" i="5"/>
  <c r="N10" i="5"/>
  <c r="P10" i="5"/>
  <c r="Q10" i="5"/>
  <c r="R10" i="5"/>
  <c r="S10" i="5"/>
  <c r="T10" i="5"/>
  <c r="U10" i="5"/>
  <c r="V10" i="5"/>
  <c r="B11" i="5"/>
  <c r="C11" i="5"/>
  <c r="D11" i="5"/>
  <c r="E11" i="5"/>
  <c r="F11" i="5"/>
  <c r="G11" i="5"/>
  <c r="H11" i="5"/>
  <c r="J11" i="5"/>
  <c r="K11" i="5"/>
  <c r="L11" i="5"/>
  <c r="M11" i="5"/>
  <c r="N11" i="5"/>
  <c r="O11" i="5"/>
  <c r="P11" i="5"/>
  <c r="R11" i="5"/>
  <c r="S11" i="5"/>
  <c r="T11" i="5"/>
  <c r="U11" i="5"/>
  <c r="V11" i="5"/>
  <c r="W11" i="5"/>
  <c r="B12" i="5"/>
  <c r="D12" i="5"/>
  <c r="E12" i="5"/>
  <c r="F12" i="5"/>
  <c r="G12" i="5"/>
  <c r="H12" i="5"/>
  <c r="I12" i="5"/>
  <c r="J12" i="5"/>
  <c r="L12" i="5"/>
  <c r="M12" i="5"/>
  <c r="N12" i="5"/>
  <c r="O12" i="5"/>
  <c r="P12" i="5"/>
  <c r="Q12" i="5"/>
  <c r="R12" i="5"/>
  <c r="T12" i="5"/>
  <c r="U12" i="5"/>
  <c r="V12" i="5"/>
  <c r="W12" i="5"/>
  <c r="B13" i="5"/>
  <c r="C13" i="5"/>
  <c r="D13" i="5"/>
  <c r="F13" i="5"/>
  <c r="G13" i="5"/>
  <c r="H13" i="5"/>
  <c r="I13" i="5"/>
  <c r="J13" i="5"/>
  <c r="K13" i="5"/>
  <c r="L13" i="5"/>
  <c r="N13" i="5"/>
  <c r="O13" i="5"/>
  <c r="P13" i="5"/>
  <c r="Q13" i="5"/>
  <c r="R13" i="5"/>
  <c r="S13" i="5"/>
  <c r="T13" i="5"/>
  <c r="V13" i="5"/>
  <c r="W13" i="5"/>
  <c r="B14" i="5"/>
  <c r="C14" i="5"/>
  <c r="D14" i="5"/>
  <c r="E14" i="5"/>
  <c r="F14" i="5"/>
  <c r="H14" i="5"/>
  <c r="I14" i="5"/>
  <c r="J14" i="5"/>
  <c r="K14" i="5"/>
  <c r="L14" i="5"/>
  <c r="M14" i="5"/>
  <c r="N14" i="5"/>
  <c r="P14" i="5"/>
  <c r="Q14" i="5"/>
  <c r="R14" i="5"/>
  <c r="S14" i="5"/>
  <c r="T14" i="5"/>
  <c r="U14" i="5"/>
  <c r="V14" i="5"/>
  <c r="B15" i="5"/>
  <c r="C15" i="5"/>
  <c r="D15" i="5"/>
  <c r="E15" i="5"/>
  <c r="F15" i="5"/>
  <c r="G15" i="5"/>
  <c r="H15" i="5"/>
  <c r="J15" i="5"/>
  <c r="K15" i="5"/>
  <c r="L15" i="5"/>
  <c r="M15" i="5"/>
  <c r="N15" i="5"/>
  <c r="O15" i="5"/>
  <c r="P15" i="5"/>
  <c r="R15" i="5"/>
  <c r="S15" i="5"/>
  <c r="T15" i="5"/>
  <c r="U15" i="5"/>
  <c r="V15" i="5"/>
  <c r="W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C17" i="5"/>
  <c r="D17" i="5"/>
  <c r="F17" i="5"/>
  <c r="G17" i="5"/>
  <c r="H17" i="5"/>
  <c r="I17" i="5"/>
  <c r="J17" i="5"/>
  <c r="K17" i="5"/>
  <c r="L17" i="5"/>
  <c r="N17" i="5"/>
  <c r="O17" i="5"/>
  <c r="P17" i="5"/>
  <c r="Q17" i="5"/>
  <c r="R17" i="5"/>
  <c r="S17" i="5"/>
  <c r="T17" i="5"/>
  <c r="V17" i="5"/>
  <c r="W17" i="5"/>
  <c r="B18" i="5"/>
  <c r="C18" i="5"/>
  <c r="D18" i="5"/>
  <c r="E18" i="5"/>
  <c r="F18" i="5"/>
  <c r="H18" i="5"/>
  <c r="I18" i="5"/>
  <c r="J18" i="5"/>
  <c r="K18" i="5"/>
  <c r="L18" i="5"/>
  <c r="M18" i="5"/>
  <c r="N18" i="5"/>
  <c r="P18" i="5"/>
  <c r="Q18" i="5"/>
  <c r="R18" i="5"/>
  <c r="S18" i="5"/>
  <c r="T18" i="5"/>
  <c r="U18" i="5"/>
  <c r="V18" i="5"/>
  <c r="B19" i="5"/>
  <c r="C19" i="5"/>
  <c r="D19" i="5"/>
  <c r="E19" i="5"/>
  <c r="F19" i="5"/>
  <c r="G19" i="5"/>
  <c r="H19" i="5"/>
  <c r="J19" i="5"/>
  <c r="K19" i="5"/>
  <c r="L19" i="5"/>
  <c r="M19" i="5"/>
  <c r="N19" i="5"/>
  <c r="O19" i="5"/>
  <c r="P19" i="5"/>
  <c r="R19" i="5"/>
  <c r="S19" i="5"/>
  <c r="T19" i="5"/>
  <c r="U19" i="5"/>
  <c r="V19" i="5"/>
  <c r="W19" i="5"/>
  <c r="C2" i="5"/>
  <c r="D2" i="5"/>
  <c r="E2" i="5"/>
  <c r="F2" i="5"/>
  <c r="G2" i="5"/>
  <c r="H2" i="5"/>
  <c r="I2" i="5"/>
  <c r="K2" i="5"/>
  <c r="L2" i="5"/>
  <c r="M2" i="5"/>
  <c r="N2" i="5"/>
  <c r="O2" i="5"/>
  <c r="P2" i="5"/>
  <c r="Q2" i="5"/>
  <c r="S2" i="5"/>
  <c r="T2" i="5"/>
  <c r="U2" i="5"/>
  <c r="W2" i="5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" i="7"/>
  <c r="Y16" i="7" l="1"/>
  <c r="Y8" i="7"/>
  <c r="M20" i="7"/>
  <c r="D20" i="5"/>
  <c r="E20" i="7"/>
  <c r="Y17" i="7"/>
  <c r="Y9" i="7"/>
  <c r="T20" i="5"/>
  <c r="U20" i="7"/>
  <c r="L20" i="5"/>
  <c r="V20" i="7"/>
  <c r="N20" i="7"/>
  <c r="F20" i="7"/>
  <c r="Y19" i="7"/>
  <c r="Y15" i="7"/>
  <c r="Y11" i="7"/>
  <c r="Y7" i="7"/>
  <c r="Y3" i="7"/>
  <c r="C20" i="5"/>
  <c r="X7" i="5"/>
  <c r="R20" i="5"/>
  <c r="J20" i="5"/>
  <c r="S20" i="5"/>
  <c r="X13" i="5"/>
  <c r="X5" i="5"/>
  <c r="U20" i="5"/>
  <c r="X15" i="5"/>
  <c r="X19" i="5"/>
  <c r="X2" i="5"/>
  <c r="P20" i="5"/>
  <c r="H20" i="5"/>
  <c r="M20" i="5"/>
  <c r="X3" i="5"/>
  <c r="X4" i="5"/>
  <c r="W20" i="5"/>
  <c r="X14" i="5"/>
  <c r="X10" i="5"/>
  <c r="X6" i="5"/>
  <c r="E20" i="5"/>
  <c r="K20" i="5"/>
  <c r="X12" i="5"/>
  <c r="I20" i="5"/>
  <c r="G20" i="5"/>
  <c r="N20" i="5"/>
  <c r="X11" i="5"/>
  <c r="Q20" i="5"/>
  <c r="O20" i="5"/>
  <c r="X18" i="5"/>
  <c r="V20" i="5"/>
  <c r="F20" i="5"/>
  <c r="T20" i="7"/>
  <c r="L20" i="7"/>
  <c r="D20" i="7"/>
  <c r="Y13" i="7"/>
  <c r="Y5" i="7"/>
  <c r="Y6" i="7"/>
  <c r="S20" i="7"/>
  <c r="K20" i="7"/>
  <c r="Y2" i="7"/>
  <c r="Y12" i="7"/>
  <c r="Y4" i="7"/>
  <c r="B16" i="5"/>
  <c r="X16" i="5" s="1"/>
  <c r="B8" i="5"/>
  <c r="X8" i="5" s="1"/>
  <c r="R20" i="7"/>
  <c r="J20" i="7"/>
  <c r="Y14" i="7"/>
  <c r="C20" i="7"/>
  <c r="Q20" i="7"/>
  <c r="I20" i="7"/>
  <c r="Y18" i="7"/>
  <c r="Y10" i="7"/>
  <c r="B17" i="5"/>
  <c r="X17" i="5" s="1"/>
  <c r="B9" i="5"/>
  <c r="X9" i="5" s="1"/>
  <c r="X20" i="7"/>
  <c r="P20" i="7"/>
  <c r="H20" i="7"/>
  <c r="W20" i="7"/>
  <c r="O20" i="7"/>
  <c r="G20" i="7"/>
  <c r="B20" i="5" l="1"/>
  <c r="X20" i="5" s="1"/>
  <c r="Y20" i="7"/>
</calcChain>
</file>

<file path=xl/sharedStrings.xml><?xml version="1.0" encoding="utf-8"?>
<sst xmlns="http://schemas.openxmlformats.org/spreadsheetml/2006/main" count="325" uniqueCount="86">
  <si>
    <t>Estabelecimentos CNES-SC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</si>
  <si>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</si>
  <si>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</si>
  <si>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</si>
  <si>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</si>
  <si>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0405030045 FOTOCOAGULACAO A LASER</t>
  </si>
  <si>
    <t>0405030134 VITRECTOMIA ANTERIOR</t>
  </si>
  <si>
    <t>0405030193 PAN-FOTOCOAGULACAO DE RETINA A LASER</t>
  </si>
  <si>
    <t>0405040202 TRATAMENTO DE PTOSE PALPEBRAL</t>
  </si>
  <si>
    <t>0405050020 CAPSULOTOMIA A YAG LASER</t>
  </si>
  <si>
    <t>0405050127 FOTOTRABECULOPLASTIA A LASER</t>
  </si>
  <si>
    <t>0405050194 IRIDOTOMIA A LASER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</si>
  <si>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</si>
  <si>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</si>
  <si>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</si>
  <si>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</si>
  <si>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Total</t>
  </si>
  <si>
    <t>0610062 HOSPITAL DE OLHOS DE CONCORDIA LTDA</t>
  </si>
  <si>
    <t>2379627 HOSPITAL SAMARIA</t>
  </si>
  <si>
    <t>2418177 HOSPITAL SAO FRANCISCO DE ASSIS</t>
  </si>
  <si>
    <t>2522209 HOSPITAL MISERICORDIA</t>
  </si>
  <si>
    <t>2522691 HOSPITAL E MATERNIDADE MARIETA KONDER BORNHAUSEN</t>
  </si>
  <si>
    <t>2568713 HOSPITAL REGIONAL ALTO VALE</t>
  </si>
  <si>
    <t>2884402 INSTITUTO WSC DE OFTALMOLOGIA</t>
  </si>
  <si>
    <t>3123251 HOSPITAL DE OLHOS DE BLUMENAU</t>
  </si>
  <si>
    <t>3180948 CLINICA DE OLHOS DR ROBERTO VON HERTWIG</t>
  </si>
  <si>
    <t>5164222 NIEDERAUER CLINICA DE OLHOS HOSPITAL DIA LTDA</t>
  </si>
  <si>
    <t>5431212 CARDIO VISAO</t>
  </si>
  <si>
    <t>5458471 INSTITUTO DE OLHOS ALTO VALE</t>
  </si>
  <si>
    <t>7728557 BOJ FILIAL</t>
  </si>
  <si>
    <t>7847777 HOSPITAL JOAO SCHREIBER</t>
  </si>
  <si>
    <t>7990774 UNITA ESPECIALIDADES MEDICAS</t>
  </si>
  <si>
    <t>9175849 OPHTALMUS CLINICA DE OLHOS CC</t>
  </si>
  <si>
    <t>9359397 HOSPITAL DA VISAO JOINVILLE</t>
  </si>
  <si>
    <t>média</t>
  </si>
  <si>
    <t>OFTALMO</t>
  </si>
  <si>
    <t>0405020015 - CORREÇÃO CIRÚRGICA DE ESTRABISMO (ACIMA DE 2 MUSCULOS)</t>
  </si>
  <si>
    <t>APAC MS/AIH MS</t>
  </si>
  <si>
    <t>0405020023 - CORREÇÃO CIRÚRGICA DO ESTRABISMO (ATE 2 MUSCULOS)</t>
  </si>
  <si>
    <t>0405050151 - IMPLANTE SECUNDÁRIO DE LENTE INTRA-OCULAR - LIO</t>
  </si>
  <si>
    <t>0405050143 - IMPLANTE INTRA-ESTROMAL</t>
  </si>
  <si>
    <t>0405030070 - RETINOPEXIA COM INTROFLEXÃO ESCLERAL</t>
  </si>
  <si>
    <t>0405050321 - TRABECULECTOMIA</t>
  </si>
  <si>
    <t>0405050224 - RECONSTITUIÇÃO DE FORNIX CONJUNTIVAL</t>
  </si>
  <si>
    <t>0405040105 - EXPLANTE DE LENTE INTRA OCULAR</t>
  </si>
  <si>
    <t>0405050372 - FACOEMULSIFICAÇÃO COM IMPLANTE DE LENTE INTRA-OCULAR DOBRAVEL</t>
  </si>
  <si>
    <t>0405030134 - VITRECTOMIA ANTERIOR</t>
  </si>
  <si>
    <t>0405010117 - RECONSTITUICAO DE CANAL LACRIMAL</t>
  </si>
  <si>
    <t>0405010036 - DACRIOCISTORRINOSTOMIA</t>
  </si>
  <si>
    <t>0405050119 - FACOEMULSIFICAÇÃO COM IMPLANTE DE LENTE INTRA-OCULAR RIGIDA</t>
  </si>
  <si>
    <t>0405010125 - RECONSTITUIÇÃO PARCIAL DE PALPEBRA COM TARSORRAFIA</t>
  </si>
  <si>
    <t>0405010010 - CORRECAO CIRURGICA DE ENTROPIO E ECTROPIO</t>
  </si>
  <si>
    <t>0405050046 - CICLOCRIOCOAGULAÇÃO / DIATERMIA</t>
  </si>
  <si>
    <t>0405040016 - CORREÇÃO CIRURGICA DE LAGOFTALMO</t>
  </si>
  <si>
    <t>0405010028 - CORREÇÃO CIRÚRGICA DE EPICANTO E TELECANTO</t>
  </si>
  <si>
    <t>0405030045 - FOTOCOAGULAÇÃO A LASER</t>
  </si>
  <si>
    <t>APAC MS</t>
  </si>
  <si>
    <t>0405050097 - FACECTOMIA COM IMPLANTE DE LENTE INTRA-OCULAR</t>
  </si>
  <si>
    <t>0405050216 - RECOBRIMENTO CONJUNTIVAL</t>
  </si>
  <si>
    <t>0405050011 - CAPSULECTOMIA POSTERIOR CIRURGICA</t>
  </si>
  <si>
    <t>0405050100 - FACECTOMIA S/ IMPLANTE DE LENTE INTRA-OCULAR</t>
  </si>
  <si>
    <t>0405010079 - EXÉRESE DE CALAZIO E OUTRAS PEQUENAS LESOES DA PALPEBRA E SUPERCILIOS</t>
  </si>
  <si>
    <t>0405040210 - REPOSICIONAMENTO DE LENTE INTRAOCULAR</t>
  </si>
  <si>
    <t>0405050054 - CICLODIALISE</t>
  </si>
  <si>
    <t>0405050020 - CAPSULOTOMIA A YAG LASER</t>
  </si>
  <si>
    <t>0405050127 - FOTOTRABECULOPLASTIA A LASER</t>
  </si>
  <si>
    <t>0405050194 - IRIDOTOMIA A LASER</t>
  </si>
  <si>
    <t>0405040202 - TRATAMENTO DE PTOSE PALPEBRAL</t>
  </si>
  <si>
    <t>0405030193 - PAN-FOTOCOAGULAÇÃO DE RETINA A LASER</t>
  </si>
  <si>
    <t>0409050083 - POSTECTOMIA</t>
  </si>
  <si>
    <t>UROLOGIA/NEFROLOGIA</t>
  </si>
  <si>
    <t>AIH Estado/APAC MS</t>
  </si>
  <si>
    <t>0418010080 - IMPLANTE DE CATETER TIPO TENCKHOFF OU SIMILAR P/ DPA/DPAC</t>
  </si>
  <si>
    <t>0418020019 - INTERVENCAO EM FÍSTULA ARTERIO-VENOSA</t>
  </si>
  <si>
    <t>0418020027 - LIGADURA DE FISTULA ARTERIO-VENOSA</t>
  </si>
  <si>
    <t>0418010021 - CONFECCAO DE FISTULA ARTERIO-VENOSA C/ ENXERTO AUTOLOGO</t>
  </si>
  <si>
    <t>0418010030 - CONFECCAO DE FISTULA ARTERIO-VENOSA P/ HEMODIALISE</t>
  </si>
  <si>
    <t>0418010013 - CONFECCAO DE FISTULA ARTERIO-VENOSA C/ ENXERTIA DE POLITETRAFLUORETILENO (PTFE)</t>
  </si>
  <si>
    <t>0405020023 CORRECAO CIRURGICA DO ESTRABISMO (ATE 2 MUSCULOS)</t>
  </si>
  <si>
    <t>0405050216 RECOBRIMENTO CONJUNTIVAL</t>
  </si>
  <si>
    <t>2558246 HOSPITAL SANTA ISABEL</t>
  </si>
  <si>
    <t>2662914 HOSPITAL SEARA DO BEM MATERNO E INFANTIL</t>
  </si>
  <si>
    <t>3590909 HOSPITAL DA VISAO</t>
  </si>
  <si>
    <t>0405040075 EVISCERACAO DE GLOBO OCULAR</t>
  </si>
  <si>
    <t>2418967 HOSPITAL MONSENHOR JOSE LOCKS DE SAO JOAO BATISTA</t>
  </si>
  <si>
    <t>2419653 HOSPITAL NOSSA SENHORA DA CONCEICAO HNSC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</si>
</sst>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C607-CB77-49F6-8711-ED2545BC973A}">
  <dimension ref="A1:L39"/>
  <sheetViews>
    <sheetView workbookViewId="0"/>
  </sheetViews>
  <sheetFormatPr defaultRowHeight="15" x14ac:dyDescent="0.25"/>
  <cols>
    <col min="1" max="1" width="15.140625" customWidth="1"/>
    <col min="4" max="4" width="16.5703125" customWidth="1"/>
    <col min="7" max="7" width="13.85546875" customWidth="1"/>
    <col min="12" max="12" width="12.140625" bestFit="1" customWidth="1"/>
    <col min="20" max="20" width="9.140625" customWidth="1"/>
  </cols>
  <sheetData>
    <row r="1" spans="1:12" x14ac:dyDescent="0.25">
      <c r="A1">
        <v>405020015</v>
      </c>
      <c r="B1" t="s">
        <v>36</v>
      </c>
      <c r="C1" t="s">
        <v>35</v>
      </c>
      <c r="D1" t="s">
        <v>37</v>
      </c>
      <c r="E1">
        <v>1661.76</v>
      </c>
      <c r="F1">
        <v>1661.76</v>
      </c>
      <c r="G1">
        <v>1661.76</v>
      </c>
      <c r="I1">
        <v>3323.52</v>
      </c>
      <c r="J1" t="s">
        <v>34</v>
      </c>
      <c r="K1">
        <f>(F1*4)</f>
        <v>6647.04</v>
      </c>
      <c r="L1" s="1">
        <v>0</v>
      </c>
    </row>
    <row r="2" spans="1:12" x14ac:dyDescent="0.25">
      <c r="A2">
        <v>405020023</v>
      </c>
      <c r="B2" t="s">
        <v>38</v>
      </c>
      <c r="C2" t="s">
        <v>35</v>
      </c>
      <c r="D2" t="s">
        <v>37</v>
      </c>
      <c r="E2">
        <v>1167.82</v>
      </c>
      <c r="F2">
        <v>1167.82</v>
      </c>
      <c r="G2">
        <v>1167.82</v>
      </c>
      <c r="I2">
        <v>2335.64</v>
      </c>
      <c r="J2" t="s">
        <v>34</v>
      </c>
      <c r="K2">
        <f t="shared" ref="K2:K39" si="0">(F2*4)</f>
        <v>4671.28</v>
      </c>
      <c r="L2" s="1">
        <v>0</v>
      </c>
    </row>
    <row r="3" spans="1:12" x14ac:dyDescent="0.25">
      <c r="A3">
        <v>405050151</v>
      </c>
      <c r="B3" t="s">
        <v>39</v>
      </c>
      <c r="C3" t="s">
        <v>35</v>
      </c>
      <c r="D3" t="s">
        <v>37</v>
      </c>
      <c r="E3">
        <v>1112.83</v>
      </c>
      <c r="F3">
        <v>1112.83</v>
      </c>
      <c r="G3">
        <v>1112.83</v>
      </c>
      <c r="I3">
        <v>2225.66</v>
      </c>
      <c r="J3" t="s">
        <v>34</v>
      </c>
      <c r="K3">
        <f t="shared" si="0"/>
        <v>4451.32</v>
      </c>
      <c r="L3" s="1">
        <v>0</v>
      </c>
    </row>
    <row r="4" spans="1:12" x14ac:dyDescent="0.25">
      <c r="A4">
        <v>405050143</v>
      </c>
      <c r="B4" t="s">
        <v>40</v>
      </c>
      <c r="C4" t="s">
        <v>35</v>
      </c>
      <c r="D4" t="s">
        <v>37</v>
      </c>
      <c r="E4">
        <v>902.95</v>
      </c>
      <c r="F4">
        <v>1083.55</v>
      </c>
      <c r="G4">
        <v>1083.55</v>
      </c>
      <c r="I4">
        <v>2167.1</v>
      </c>
      <c r="J4" t="s">
        <v>34</v>
      </c>
      <c r="K4">
        <f t="shared" si="0"/>
        <v>4334.2</v>
      </c>
      <c r="L4" s="1">
        <v>0</v>
      </c>
    </row>
    <row r="5" spans="1:12" x14ac:dyDescent="0.25">
      <c r="A5">
        <v>405030070</v>
      </c>
      <c r="B5" t="s">
        <v>41</v>
      </c>
      <c r="C5" t="s">
        <v>35</v>
      </c>
      <c r="D5" t="s">
        <v>37</v>
      </c>
      <c r="E5">
        <v>1074.8599999999999</v>
      </c>
      <c r="F5">
        <v>1074.8599999999999</v>
      </c>
      <c r="G5">
        <v>1074.8599999999999</v>
      </c>
      <c r="I5">
        <v>2149.7199999999998</v>
      </c>
      <c r="J5" t="s">
        <v>34</v>
      </c>
      <c r="K5">
        <f t="shared" si="0"/>
        <v>4299.4399999999996</v>
      </c>
      <c r="L5" s="1">
        <v>0</v>
      </c>
    </row>
    <row r="6" spans="1:12" x14ac:dyDescent="0.25">
      <c r="A6">
        <v>405050321</v>
      </c>
      <c r="B6" t="s">
        <v>42</v>
      </c>
      <c r="C6" t="s">
        <v>35</v>
      </c>
      <c r="D6" t="s">
        <v>37</v>
      </c>
      <c r="E6">
        <v>898.35</v>
      </c>
      <c r="F6">
        <v>898.35</v>
      </c>
      <c r="G6">
        <v>898.35</v>
      </c>
      <c r="I6">
        <v>1796.7</v>
      </c>
      <c r="J6" t="s">
        <v>34</v>
      </c>
      <c r="K6">
        <f t="shared" si="0"/>
        <v>3593.4</v>
      </c>
      <c r="L6" s="1">
        <v>0</v>
      </c>
    </row>
    <row r="7" spans="1:12" x14ac:dyDescent="0.25">
      <c r="A7">
        <v>405050224</v>
      </c>
      <c r="B7" t="s">
        <v>43</v>
      </c>
      <c r="C7" t="s">
        <v>35</v>
      </c>
      <c r="D7" t="s">
        <v>37</v>
      </c>
      <c r="E7">
        <v>436.44</v>
      </c>
      <c r="F7">
        <v>436.44</v>
      </c>
      <c r="G7">
        <v>872.88</v>
      </c>
      <c r="I7">
        <v>1309.32</v>
      </c>
      <c r="J7" t="s">
        <v>34</v>
      </c>
      <c r="K7">
        <f t="shared" si="0"/>
        <v>1745.76</v>
      </c>
      <c r="L7" s="1">
        <v>0</v>
      </c>
    </row>
    <row r="8" spans="1:12" x14ac:dyDescent="0.25">
      <c r="A8">
        <v>405040105</v>
      </c>
      <c r="B8" t="s">
        <v>44</v>
      </c>
      <c r="C8" t="s">
        <v>35</v>
      </c>
      <c r="D8" t="s">
        <v>37</v>
      </c>
      <c r="E8">
        <v>846.19</v>
      </c>
      <c r="F8">
        <v>846.19</v>
      </c>
      <c r="G8">
        <v>846.19</v>
      </c>
      <c r="I8">
        <v>1692.38</v>
      </c>
      <c r="J8" t="s">
        <v>34</v>
      </c>
      <c r="K8">
        <f t="shared" si="0"/>
        <v>3384.76</v>
      </c>
      <c r="L8" s="1">
        <v>0</v>
      </c>
    </row>
    <row r="9" spans="1:12" x14ac:dyDescent="0.25">
      <c r="A9">
        <v>405050372</v>
      </c>
      <c r="B9" t="s">
        <v>45</v>
      </c>
      <c r="C9" t="s">
        <v>35</v>
      </c>
      <c r="D9" t="s">
        <v>37</v>
      </c>
      <c r="E9">
        <v>771.6</v>
      </c>
      <c r="F9">
        <v>771.6</v>
      </c>
      <c r="G9">
        <v>450</v>
      </c>
      <c r="I9">
        <v>1221.5999999999999</v>
      </c>
      <c r="J9" t="s">
        <v>34</v>
      </c>
      <c r="K9">
        <f t="shared" si="0"/>
        <v>3086.4</v>
      </c>
      <c r="L9" s="1">
        <v>0</v>
      </c>
    </row>
    <row r="10" spans="1:12" x14ac:dyDescent="0.25">
      <c r="A10">
        <v>405030134</v>
      </c>
      <c r="B10" t="s">
        <v>46</v>
      </c>
      <c r="C10" t="s">
        <v>35</v>
      </c>
      <c r="D10" t="s">
        <v>37</v>
      </c>
      <c r="E10">
        <v>381.08</v>
      </c>
      <c r="F10">
        <v>381.08</v>
      </c>
      <c r="G10">
        <v>762.16</v>
      </c>
      <c r="I10">
        <v>1143.24</v>
      </c>
      <c r="J10" t="s">
        <v>34</v>
      </c>
      <c r="K10">
        <f t="shared" si="0"/>
        <v>1524.32</v>
      </c>
      <c r="L10" s="1">
        <v>0</v>
      </c>
    </row>
    <row r="11" spans="1:12" x14ac:dyDescent="0.25">
      <c r="A11">
        <v>405010117</v>
      </c>
      <c r="B11" t="s">
        <v>47</v>
      </c>
      <c r="C11" t="s">
        <v>35</v>
      </c>
      <c r="D11" t="s">
        <v>37</v>
      </c>
      <c r="E11">
        <v>689.66</v>
      </c>
      <c r="F11">
        <v>689.66</v>
      </c>
      <c r="G11">
        <v>689.66</v>
      </c>
      <c r="I11">
        <v>1379.32</v>
      </c>
      <c r="J11" t="s">
        <v>34</v>
      </c>
      <c r="K11">
        <f t="shared" si="0"/>
        <v>2758.64</v>
      </c>
      <c r="L11" s="1">
        <v>0</v>
      </c>
    </row>
    <row r="12" spans="1:12" x14ac:dyDescent="0.25">
      <c r="A12">
        <v>405010036</v>
      </c>
      <c r="B12" t="s">
        <v>48</v>
      </c>
      <c r="C12" t="s">
        <v>35</v>
      </c>
      <c r="D12" t="s">
        <v>37</v>
      </c>
      <c r="E12">
        <v>681.87</v>
      </c>
      <c r="F12">
        <v>681.87</v>
      </c>
      <c r="G12">
        <v>681.87</v>
      </c>
      <c r="I12">
        <v>1363.74</v>
      </c>
      <c r="J12" t="s">
        <v>34</v>
      </c>
      <c r="K12">
        <f t="shared" si="0"/>
        <v>2727.48</v>
      </c>
      <c r="L12" s="1">
        <v>0</v>
      </c>
    </row>
    <row r="13" spans="1:12" x14ac:dyDescent="0.25">
      <c r="A13">
        <v>405050119</v>
      </c>
      <c r="B13" t="s">
        <v>49</v>
      </c>
      <c r="C13" t="s">
        <v>35</v>
      </c>
      <c r="D13" t="s">
        <v>37</v>
      </c>
      <c r="E13">
        <v>651.6</v>
      </c>
      <c r="F13">
        <v>651.6</v>
      </c>
      <c r="G13">
        <v>450</v>
      </c>
      <c r="I13">
        <v>1101.5999999999999</v>
      </c>
      <c r="J13" t="s">
        <v>34</v>
      </c>
      <c r="K13">
        <f t="shared" si="0"/>
        <v>2606.4</v>
      </c>
      <c r="L13" s="1">
        <v>0</v>
      </c>
    </row>
    <row r="14" spans="1:12" x14ac:dyDescent="0.25">
      <c r="A14">
        <v>405010125</v>
      </c>
      <c r="B14" t="s">
        <v>50</v>
      </c>
      <c r="C14" t="s">
        <v>35</v>
      </c>
      <c r="D14" t="s">
        <v>37</v>
      </c>
      <c r="E14">
        <v>311.04000000000002</v>
      </c>
      <c r="F14">
        <v>311.04000000000002</v>
      </c>
      <c r="G14">
        <v>622.08000000000004</v>
      </c>
      <c r="I14">
        <v>933.12000000000012</v>
      </c>
      <c r="J14" t="s">
        <v>34</v>
      </c>
      <c r="K14">
        <f t="shared" si="0"/>
        <v>1244.1600000000001</v>
      </c>
      <c r="L14" s="1">
        <v>0</v>
      </c>
    </row>
    <row r="15" spans="1:12" x14ac:dyDescent="0.25">
      <c r="A15">
        <v>405010010</v>
      </c>
      <c r="B15" t="s">
        <v>51</v>
      </c>
      <c r="C15" t="s">
        <v>35</v>
      </c>
      <c r="D15" t="s">
        <v>37</v>
      </c>
      <c r="E15">
        <v>203.74</v>
      </c>
      <c r="F15">
        <v>203.74</v>
      </c>
      <c r="G15">
        <v>611.22</v>
      </c>
      <c r="I15">
        <v>814.96</v>
      </c>
      <c r="J15" t="s">
        <v>34</v>
      </c>
      <c r="K15">
        <f t="shared" si="0"/>
        <v>814.96</v>
      </c>
      <c r="L15" s="1">
        <v>0</v>
      </c>
    </row>
    <row r="16" spans="1:12" x14ac:dyDescent="0.25">
      <c r="A16">
        <v>405050046</v>
      </c>
      <c r="B16" t="s">
        <v>52</v>
      </c>
      <c r="C16" t="s">
        <v>35</v>
      </c>
      <c r="D16" t="s">
        <v>37</v>
      </c>
      <c r="E16">
        <v>587.51</v>
      </c>
      <c r="F16">
        <v>587.51</v>
      </c>
      <c r="G16">
        <v>587.51</v>
      </c>
      <c r="I16">
        <v>1175.02</v>
      </c>
      <c r="J16" t="s">
        <v>34</v>
      </c>
      <c r="K16">
        <f t="shared" si="0"/>
        <v>2350.04</v>
      </c>
      <c r="L16" s="1">
        <v>0</v>
      </c>
    </row>
    <row r="17" spans="1:12" x14ac:dyDescent="0.25">
      <c r="A17">
        <v>405040016</v>
      </c>
      <c r="B17" t="s">
        <v>53</v>
      </c>
      <c r="C17" t="s">
        <v>35</v>
      </c>
      <c r="D17" t="s">
        <v>37</v>
      </c>
      <c r="E17">
        <v>282.08</v>
      </c>
      <c r="F17">
        <v>282.08999999999997</v>
      </c>
      <c r="G17">
        <v>564.17999999999995</v>
      </c>
      <c r="I17">
        <v>846.27</v>
      </c>
      <c r="J17" t="s">
        <v>34</v>
      </c>
      <c r="K17">
        <f t="shared" si="0"/>
        <v>1128.3599999999999</v>
      </c>
      <c r="L17" s="1">
        <v>0</v>
      </c>
    </row>
    <row r="18" spans="1:12" x14ac:dyDescent="0.25">
      <c r="A18">
        <v>405010028</v>
      </c>
      <c r="B18" t="s">
        <v>54</v>
      </c>
      <c r="C18" t="s">
        <v>35</v>
      </c>
      <c r="D18" t="s">
        <v>37</v>
      </c>
      <c r="E18">
        <v>278.89999999999998</v>
      </c>
      <c r="F18">
        <v>278.89999999999998</v>
      </c>
      <c r="G18">
        <v>557.79999999999995</v>
      </c>
      <c r="I18">
        <v>836.69999999999993</v>
      </c>
      <c r="J18" t="s">
        <v>34</v>
      </c>
      <c r="K18">
        <f t="shared" si="0"/>
        <v>1115.5999999999999</v>
      </c>
      <c r="L18" s="1">
        <v>0</v>
      </c>
    </row>
    <row r="19" spans="1:12" x14ac:dyDescent="0.25">
      <c r="A19">
        <v>405030045</v>
      </c>
      <c r="B19" t="s">
        <v>55</v>
      </c>
      <c r="C19" t="s">
        <v>35</v>
      </c>
      <c r="D19" t="s">
        <v>56</v>
      </c>
      <c r="E19">
        <v>107.61</v>
      </c>
      <c r="G19">
        <v>538.04999999999995</v>
      </c>
      <c r="I19">
        <v>645.66</v>
      </c>
      <c r="J19" t="s">
        <v>34</v>
      </c>
      <c r="K19">
        <f t="shared" si="0"/>
        <v>0</v>
      </c>
      <c r="L19" s="1">
        <f t="shared" ref="L19:L39" si="1">G19-K19</f>
        <v>538.04999999999995</v>
      </c>
    </row>
    <row r="20" spans="1:12" x14ac:dyDescent="0.25">
      <c r="A20">
        <v>405050097</v>
      </c>
      <c r="B20" t="s">
        <v>57</v>
      </c>
      <c r="C20" t="s">
        <v>35</v>
      </c>
      <c r="D20" t="s">
        <v>37</v>
      </c>
      <c r="E20">
        <v>531.6</v>
      </c>
      <c r="F20">
        <v>531.6</v>
      </c>
      <c r="G20">
        <v>531.6</v>
      </c>
      <c r="I20">
        <v>1063.2</v>
      </c>
      <c r="J20" t="s">
        <v>34</v>
      </c>
      <c r="K20">
        <f t="shared" si="0"/>
        <v>2126.4</v>
      </c>
      <c r="L20" s="1">
        <v>0</v>
      </c>
    </row>
    <row r="21" spans="1:12" x14ac:dyDescent="0.25">
      <c r="A21">
        <v>405050216</v>
      </c>
      <c r="B21" t="s">
        <v>58</v>
      </c>
      <c r="C21" t="s">
        <v>35</v>
      </c>
      <c r="D21" t="s">
        <v>37</v>
      </c>
      <c r="E21">
        <v>172.27</v>
      </c>
      <c r="F21">
        <v>172.27</v>
      </c>
      <c r="G21">
        <v>516.81000000000006</v>
      </c>
      <c r="I21">
        <v>689.08</v>
      </c>
      <c r="J21" t="s">
        <v>34</v>
      </c>
      <c r="K21">
        <f t="shared" si="0"/>
        <v>689.08</v>
      </c>
      <c r="L21" s="1">
        <v>0</v>
      </c>
    </row>
    <row r="22" spans="1:12" x14ac:dyDescent="0.25">
      <c r="A22">
        <v>405050011</v>
      </c>
      <c r="B22" t="s">
        <v>59</v>
      </c>
      <c r="C22" t="s">
        <v>35</v>
      </c>
      <c r="D22" t="s">
        <v>37</v>
      </c>
      <c r="E22">
        <v>180.45</v>
      </c>
      <c r="F22">
        <v>249.85</v>
      </c>
      <c r="G22">
        <v>499.7</v>
      </c>
      <c r="I22">
        <v>749.55</v>
      </c>
      <c r="J22" t="s">
        <v>34</v>
      </c>
      <c r="K22">
        <f t="shared" si="0"/>
        <v>999.4</v>
      </c>
      <c r="L22" s="1">
        <v>0</v>
      </c>
    </row>
    <row r="23" spans="1:12" x14ac:dyDescent="0.25">
      <c r="A23">
        <v>405050100</v>
      </c>
      <c r="B23" t="s">
        <v>60</v>
      </c>
      <c r="C23" t="s">
        <v>35</v>
      </c>
      <c r="D23" t="s">
        <v>37</v>
      </c>
      <c r="E23">
        <v>483.6</v>
      </c>
      <c r="F23">
        <v>483.6</v>
      </c>
      <c r="G23">
        <v>483.6</v>
      </c>
      <c r="I23">
        <v>967.2</v>
      </c>
      <c r="J23" t="s">
        <v>34</v>
      </c>
      <c r="K23">
        <f t="shared" si="0"/>
        <v>1934.4</v>
      </c>
      <c r="L23" s="1">
        <v>0</v>
      </c>
    </row>
    <row r="24" spans="1:12" x14ac:dyDescent="0.25">
      <c r="A24">
        <v>405010079</v>
      </c>
      <c r="B24" t="s">
        <v>61</v>
      </c>
      <c r="C24" t="s">
        <v>35</v>
      </c>
      <c r="D24" t="s">
        <v>37</v>
      </c>
      <c r="E24">
        <v>78.75</v>
      </c>
      <c r="F24">
        <v>78.75</v>
      </c>
      <c r="G24">
        <v>472.5</v>
      </c>
      <c r="I24">
        <v>551.25</v>
      </c>
      <c r="J24" t="s">
        <v>34</v>
      </c>
      <c r="K24">
        <f t="shared" si="0"/>
        <v>315</v>
      </c>
      <c r="L24" s="1">
        <f t="shared" si="1"/>
        <v>157.5</v>
      </c>
    </row>
    <row r="25" spans="1:12" x14ac:dyDescent="0.25">
      <c r="A25">
        <v>405040210</v>
      </c>
      <c r="B25" t="s">
        <v>62</v>
      </c>
      <c r="C25" t="s">
        <v>35</v>
      </c>
      <c r="D25" t="s">
        <v>37</v>
      </c>
      <c r="E25">
        <v>453.6</v>
      </c>
      <c r="F25">
        <v>453.61</v>
      </c>
      <c r="G25">
        <v>453.61</v>
      </c>
      <c r="I25">
        <v>907.22</v>
      </c>
      <c r="J25" t="s">
        <v>34</v>
      </c>
      <c r="K25">
        <f t="shared" si="0"/>
        <v>1814.44</v>
      </c>
      <c r="L25" s="1">
        <v>0</v>
      </c>
    </row>
    <row r="26" spans="1:12" x14ac:dyDescent="0.25">
      <c r="A26">
        <v>405050054</v>
      </c>
      <c r="B26" t="s">
        <v>63</v>
      </c>
      <c r="C26" t="s">
        <v>35</v>
      </c>
      <c r="D26" t="s">
        <v>37</v>
      </c>
      <c r="E26">
        <v>453.41</v>
      </c>
      <c r="F26">
        <v>453.41</v>
      </c>
      <c r="G26">
        <v>453.41</v>
      </c>
      <c r="I26">
        <v>906.82</v>
      </c>
      <c r="J26" t="s">
        <v>34</v>
      </c>
      <c r="K26">
        <f t="shared" si="0"/>
        <v>1813.64</v>
      </c>
      <c r="L26" s="1">
        <v>0</v>
      </c>
    </row>
    <row r="27" spans="1:12" x14ac:dyDescent="0.25">
      <c r="A27">
        <v>405050020</v>
      </c>
      <c r="B27" t="s">
        <v>64</v>
      </c>
      <c r="C27" t="s">
        <v>35</v>
      </c>
      <c r="D27" t="s">
        <v>56</v>
      </c>
      <c r="E27">
        <v>112.77</v>
      </c>
      <c r="G27">
        <v>451.08</v>
      </c>
      <c r="I27">
        <v>563.85</v>
      </c>
      <c r="J27" t="s">
        <v>34</v>
      </c>
      <c r="K27">
        <f t="shared" si="0"/>
        <v>0</v>
      </c>
      <c r="L27" s="1">
        <f t="shared" si="1"/>
        <v>451.08</v>
      </c>
    </row>
    <row r="28" spans="1:12" x14ac:dyDescent="0.25">
      <c r="A28">
        <v>405050127</v>
      </c>
      <c r="B28" t="s">
        <v>65</v>
      </c>
      <c r="C28" t="s">
        <v>35</v>
      </c>
      <c r="D28" t="s">
        <v>56</v>
      </c>
      <c r="E28">
        <v>45</v>
      </c>
      <c r="G28">
        <v>450</v>
      </c>
      <c r="I28">
        <v>495</v>
      </c>
      <c r="J28" t="s">
        <v>34</v>
      </c>
      <c r="K28">
        <f t="shared" si="0"/>
        <v>0</v>
      </c>
      <c r="L28" s="1">
        <f t="shared" si="1"/>
        <v>450</v>
      </c>
    </row>
    <row r="29" spans="1:12" x14ac:dyDescent="0.25">
      <c r="A29">
        <v>405050194</v>
      </c>
      <c r="B29" t="s">
        <v>66</v>
      </c>
      <c r="C29" t="s">
        <v>35</v>
      </c>
      <c r="D29" t="s">
        <v>56</v>
      </c>
      <c r="E29">
        <v>45</v>
      </c>
      <c r="G29">
        <v>450</v>
      </c>
      <c r="I29">
        <v>495</v>
      </c>
      <c r="J29" t="s">
        <v>34</v>
      </c>
      <c r="K29">
        <f t="shared" si="0"/>
        <v>0</v>
      </c>
      <c r="L29" s="1">
        <f t="shared" si="1"/>
        <v>450</v>
      </c>
    </row>
    <row r="30" spans="1:12" x14ac:dyDescent="0.25">
      <c r="A30">
        <v>405040202</v>
      </c>
      <c r="B30" t="s">
        <v>67</v>
      </c>
      <c r="C30" t="s">
        <v>35</v>
      </c>
      <c r="D30" t="s">
        <v>37</v>
      </c>
      <c r="E30">
        <v>449.44</v>
      </c>
      <c r="F30">
        <v>449.44</v>
      </c>
      <c r="G30">
        <v>449.44</v>
      </c>
      <c r="I30">
        <v>898.88</v>
      </c>
      <c r="J30" t="s">
        <v>34</v>
      </c>
      <c r="K30">
        <f t="shared" si="0"/>
        <v>1797.76</v>
      </c>
      <c r="L30" s="1">
        <v>0</v>
      </c>
    </row>
    <row r="31" spans="1:12" x14ac:dyDescent="0.25">
      <c r="A31">
        <v>405030193</v>
      </c>
      <c r="B31" t="s">
        <v>68</v>
      </c>
      <c r="C31" t="s">
        <v>35</v>
      </c>
      <c r="D31" t="s">
        <v>37</v>
      </c>
      <c r="E31">
        <v>430.46</v>
      </c>
      <c r="F31">
        <v>430.46</v>
      </c>
      <c r="G31">
        <v>430.46</v>
      </c>
      <c r="I31">
        <v>860.92</v>
      </c>
      <c r="J31" t="s">
        <v>34</v>
      </c>
      <c r="K31">
        <f t="shared" si="0"/>
        <v>1721.84</v>
      </c>
      <c r="L31" s="1">
        <v>0</v>
      </c>
    </row>
    <row r="32" spans="1:12" x14ac:dyDescent="0.25">
      <c r="A32">
        <v>409050083</v>
      </c>
      <c r="B32" t="s">
        <v>69</v>
      </c>
      <c r="C32" t="s">
        <v>70</v>
      </c>
      <c r="D32" t="s">
        <v>71</v>
      </c>
      <c r="F32">
        <v>219.12</v>
      </c>
      <c r="G32">
        <v>657.36</v>
      </c>
      <c r="I32">
        <v>876.48</v>
      </c>
      <c r="J32" t="s">
        <v>34</v>
      </c>
      <c r="K32">
        <f t="shared" si="0"/>
        <v>876.48</v>
      </c>
      <c r="L32" s="1">
        <v>0</v>
      </c>
    </row>
    <row r="33" spans="1:12" x14ac:dyDescent="0.25">
      <c r="A33">
        <v>418010080</v>
      </c>
      <c r="B33" t="s">
        <v>72</v>
      </c>
      <c r="C33" t="s">
        <v>70</v>
      </c>
      <c r="D33" t="s">
        <v>56</v>
      </c>
      <c r="E33">
        <v>400</v>
      </c>
      <c r="G33">
        <v>1200</v>
      </c>
      <c r="I33">
        <v>1200</v>
      </c>
      <c r="J33" t="s">
        <v>34</v>
      </c>
      <c r="K33">
        <f t="shared" si="0"/>
        <v>0</v>
      </c>
      <c r="L33" s="1">
        <f t="shared" si="1"/>
        <v>1200</v>
      </c>
    </row>
    <row r="34" spans="1:12" x14ac:dyDescent="0.25">
      <c r="A34">
        <v>418020019</v>
      </c>
      <c r="B34" t="s">
        <v>73</v>
      </c>
      <c r="C34" t="s">
        <v>70</v>
      </c>
      <c r="D34" t="s">
        <v>56</v>
      </c>
      <c r="E34">
        <v>600</v>
      </c>
      <c r="G34">
        <v>1800</v>
      </c>
      <c r="I34">
        <v>1800</v>
      </c>
      <c r="J34" t="s">
        <v>34</v>
      </c>
      <c r="K34">
        <f t="shared" si="0"/>
        <v>0</v>
      </c>
      <c r="L34" s="1">
        <f t="shared" si="1"/>
        <v>1800</v>
      </c>
    </row>
    <row r="35" spans="1:12" x14ac:dyDescent="0.25">
      <c r="A35">
        <v>418020027</v>
      </c>
      <c r="B35" t="s">
        <v>74</v>
      </c>
      <c r="C35" t="s">
        <v>70</v>
      </c>
      <c r="D35" t="s">
        <v>56</v>
      </c>
      <c r="E35">
        <v>600</v>
      </c>
      <c r="G35">
        <v>1800</v>
      </c>
      <c r="I35">
        <v>1800</v>
      </c>
      <c r="J35" t="s">
        <v>34</v>
      </c>
      <c r="K35">
        <f t="shared" si="0"/>
        <v>0</v>
      </c>
      <c r="L35" s="1">
        <f t="shared" si="1"/>
        <v>1800</v>
      </c>
    </row>
    <row r="36" spans="1:12" x14ac:dyDescent="0.25">
      <c r="A36">
        <v>418010021</v>
      </c>
      <c r="B36" t="s">
        <v>75</v>
      </c>
      <c r="C36" t="s">
        <v>70</v>
      </c>
      <c r="D36" t="s">
        <v>56</v>
      </c>
      <c r="E36">
        <v>685.53</v>
      </c>
      <c r="G36">
        <v>2056.59</v>
      </c>
      <c r="I36">
        <v>2056.59</v>
      </c>
      <c r="J36" t="s">
        <v>34</v>
      </c>
      <c r="K36">
        <f t="shared" si="0"/>
        <v>0</v>
      </c>
      <c r="L36" s="1">
        <f t="shared" si="1"/>
        <v>2056.59</v>
      </c>
    </row>
    <row r="37" spans="1:12" x14ac:dyDescent="0.25">
      <c r="A37">
        <v>418010030</v>
      </c>
      <c r="B37" t="s">
        <v>76</v>
      </c>
      <c r="C37" t="s">
        <v>70</v>
      </c>
      <c r="D37" t="s">
        <v>56</v>
      </c>
      <c r="E37">
        <v>859.2</v>
      </c>
      <c r="G37">
        <v>2577.6000000000004</v>
      </c>
      <c r="I37">
        <v>2577.6000000000004</v>
      </c>
      <c r="J37" t="s">
        <v>34</v>
      </c>
      <c r="K37">
        <f t="shared" si="0"/>
        <v>0</v>
      </c>
      <c r="L37" s="1">
        <f t="shared" si="1"/>
        <v>2577.6000000000004</v>
      </c>
    </row>
    <row r="38" spans="1:12" x14ac:dyDescent="0.25">
      <c r="A38">
        <v>418010013</v>
      </c>
      <c r="B38" t="s">
        <v>77</v>
      </c>
      <c r="C38" t="s">
        <v>70</v>
      </c>
      <c r="D38" t="s">
        <v>56</v>
      </c>
      <c r="E38">
        <v>1453.85</v>
      </c>
      <c r="G38">
        <v>4361.5499999999993</v>
      </c>
      <c r="I38">
        <v>4361.5499999999993</v>
      </c>
      <c r="J38" t="s">
        <v>34</v>
      </c>
      <c r="K38">
        <f t="shared" si="0"/>
        <v>0</v>
      </c>
      <c r="L38" s="1">
        <f t="shared" si="1"/>
        <v>4361.5499999999993</v>
      </c>
    </row>
    <row r="39" spans="1:12" x14ac:dyDescent="0.25">
      <c r="A39">
        <v>405040075</v>
      </c>
      <c r="B39" t="s">
        <v>83</v>
      </c>
      <c r="E39">
        <v>0</v>
      </c>
      <c r="F39">
        <v>0</v>
      </c>
      <c r="G39">
        <v>0</v>
      </c>
      <c r="H39">
        <v>0</v>
      </c>
      <c r="I39">
        <v>0</v>
      </c>
      <c r="K39">
        <f t="shared" si="0"/>
        <v>0</v>
      </c>
      <c r="L39" s="1">
        <f t="shared" si="1"/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6AD74-9893-4AB2-BA9E-9C71DA682A7E}">
  <dimension ref="A1:X20"/>
  <sheetViews>
    <sheetView workbookViewId="0">
      <selection activeCell="X20" sqref="X20"/>
    </sheetView>
  </sheetViews>
  <sheetFormatPr defaultRowHeight="15" x14ac:dyDescent="0.25"/>
  <cols>
    <col min="1" max="1" width="10.85546875" customWidth="1"/>
  </cols>
  <sheetData>
    <row r="1" spans="1:24" x14ac:dyDescent="0.25">
      <c r="A1" t="s">
        <v>0</v>
      </c>
      <c r="B1" t="s">
        <v>17</v>
      </c>
      <c r="C1" t="s">
        <v>18</v>
      </c>
      <c r="D1" t="s">
        <v>19</v>
      </c>
      <c r="E1" t="s">
        <v>84</v>
      </c>
      <c r="F1" t="s">
        <v>85</v>
      </c>
      <c r="G1" t="s">
        <v>20</v>
      </c>
      <c r="H1" t="s">
        <v>21</v>
      </c>
      <c r="I1" t="s">
        <v>80</v>
      </c>
      <c r="J1" t="s">
        <v>22</v>
      </c>
      <c r="K1" t="s">
        <v>81</v>
      </c>
      <c r="L1" t="s">
        <v>23</v>
      </c>
      <c r="M1" t="s">
        <v>24</v>
      </c>
      <c r="N1" t="s">
        <v>25</v>
      </c>
      <c r="O1" t="s">
        <v>82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16</v>
      </c>
    </row>
    <row r="2" spans="1:24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1</v>
      </c>
      <c r="K2">
        <v>0</v>
      </c>
      <c r="L2">
        <v>0</v>
      </c>
      <c r="M2">
        <v>4</v>
      </c>
      <c r="N2">
        <v>18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23</v>
      </c>
    </row>
    <row r="3" spans="1:24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5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5</v>
      </c>
    </row>
    <row r="4" spans="1:24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4</v>
      </c>
      <c r="H4">
        <v>12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16</v>
      </c>
    </row>
    <row r="5" spans="1:24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</row>
    <row r="6" spans="1:24" x14ac:dyDescent="0.25">
      <c r="A6" t="s">
        <v>78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2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2</v>
      </c>
    </row>
    <row r="7" spans="1:24" x14ac:dyDescent="0.25">
      <c r="A7" t="s">
        <v>5</v>
      </c>
      <c r="B7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114</v>
      </c>
      <c r="L7">
        <v>0</v>
      </c>
      <c r="M7">
        <v>0</v>
      </c>
      <c r="N7">
        <v>0</v>
      </c>
      <c r="O7">
        <v>74</v>
      </c>
      <c r="P7">
        <v>0</v>
      </c>
      <c r="Q7">
        <v>0</v>
      </c>
      <c r="R7">
        <v>0</v>
      </c>
      <c r="S7">
        <v>0</v>
      </c>
      <c r="T7">
        <v>0</v>
      </c>
      <c r="U7">
        <v>2</v>
      </c>
      <c r="V7">
        <v>0</v>
      </c>
      <c r="W7">
        <v>0</v>
      </c>
      <c r="X7">
        <v>199</v>
      </c>
    </row>
    <row r="8" spans="1:24" x14ac:dyDescent="0.2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8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2</v>
      </c>
      <c r="X8">
        <v>10</v>
      </c>
    </row>
    <row r="9" spans="1:24" x14ac:dyDescent="0.25">
      <c r="A9" t="s">
        <v>7</v>
      </c>
      <c r="B9">
        <v>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3</v>
      </c>
      <c r="N9">
        <v>0</v>
      </c>
      <c r="O9">
        <v>3</v>
      </c>
      <c r="P9">
        <v>0</v>
      </c>
      <c r="Q9">
        <v>0</v>
      </c>
      <c r="R9">
        <v>0</v>
      </c>
      <c r="S9">
        <v>124</v>
      </c>
      <c r="T9">
        <v>0</v>
      </c>
      <c r="U9">
        <v>0</v>
      </c>
      <c r="V9">
        <v>19</v>
      </c>
      <c r="W9">
        <v>0</v>
      </c>
      <c r="X9">
        <v>150</v>
      </c>
    </row>
    <row r="10" spans="1:24" x14ac:dyDescent="0.25">
      <c r="A10" t="s">
        <v>83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1</v>
      </c>
    </row>
    <row r="11" spans="1:24" x14ac:dyDescent="0.25">
      <c r="A11" t="s">
        <v>8</v>
      </c>
      <c r="B11">
        <v>0</v>
      </c>
      <c r="C11">
        <v>2</v>
      </c>
      <c r="D11">
        <v>0</v>
      </c>
      <c r="E11">
        <v>0</v>
      </c>
      <c r="F11">
        <v>0</v>
      </c>
      <c r="G11">
        <v>101</v>
      </c>
      <c r="H11">
        <v>4</v>
      </c>
      <c r="I11">
        <v>0</v>
      </c>
      <c r="J11">
        <v>16</v>
      </c>
      <c r="K11">
        <v>0</v>
      </c>
      <c r="L11">
        <v>18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141</v>
      </c>
    </row>
    <row r="12" spans="1:24" x14ac:dyDescent="0.25">
      <c r="A12" t="s">
        <v>9</v>
      </c>
      <c r="B12">
        <v>12</v>
      </c>
      <c r="C12">
        <v>0</v>
      </c>
      <c r="D12">
        <v>0</v>
      </c>
      <c r="E12">
        <v>0</v>
      </c>
      <c r="F12">
        <v>0</v>
      </c>
      <c r="G12">
        <v>50</v>
      </c>
      <c r="H12">
        <v>0</v>
      </c>
      <c r="I12">
        <v>0</v>
      </c>
      <c r="J12">
        <v>0</v>
      </c>
      <c r="K12">
        <v>0</v>
      </c>
      <c r="L12">
        <v>19</v>
      </c>
      <c r="M12">
        <v>14</v>
      </c>
      <c r="N12">
        <v>0</v>
      </c>
      <c r="O12">
        <v>33</v>
      </c>
      <c r="P12">
        <v>18</v>
      </c>
      <c r="Q12">
        <v>0</v>
      </c>
      <c r="R12">
        <v>4</v>
      </c>
      <c r="S12">
        <v>127</v>
      </c>
      <c r="T12">
        <v>0</v>
      </c>
      <c r="U12">
        <v>14</v>
      </c>
      <c r="V12">
        <v>13</v>
      </c>
      <c r="W12">
        <v>66</v>
      </c>
      <c r="X12">
        <v>370</v>
      </c>
    </row>
    <row r="13" spans="1:24" x14ac:dyDescent="0.25">
      <c r="A13" t="s">
        <v>10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2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2</v>
      </c>
    </row>
    <row r="14" spans="1:24" x14ac:dyDescent="0.25">
      <c r="A14" t="s">
        <v>11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13</v>
      </c>
      <c r="N14">
        <v>0</v>
      </c>
      <c r="O14">
        <v>76</v>
      </c>
      <c r="P14">
        <v>0</v>
      </c>
      <c r="Q14">
        <v>2</v>
      </c>
      <c r="R14">
        <v>0</v>
      </c>
      <c r="S14">
        <v>0</v>
      </c>
      <c r="T14">
        <v>0</v>
      </c>
      <c r="U14">
        <v>3</v>
      </c>
      <c r="V14">
        <v>0</v>
      </c>
      <c r="W14">
        <v>0</v>
      </c>
      <c r="X14">
        <v>94</v>
      </c>
    </row>
    <row r="15" spans="1:24" x14ac:dyDescent="0.25">
      <c r="A15" t="s">
        <v>79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19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19</v>
      </c>
    </row>
    <row r="16" spans="1:24" x14ac:dyDescent="0.25">
      <c r="A16" t="s">
        <v>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40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40</v>
      </c>
    </row>
    <row r="17" spans="1:24" x14ac:dyDescent="0.25">
      <c r="A17" t="s">
        <v>13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18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18</v>
      </c>
    </row>
    <row r="18" spans="1:24" x14ac:dyDescent="0.25">
      <c r="A18" t="s">
        <v>14</v>
      </c>
      <c r="B18">
        <v>40</v>
      </c>
      <c r="C18">
        <v>0</v>
      </c>
      <c r="D18">
        <v>342</v>
      </c>
      <c r="E18">
        <v>100</v>
      </c>
      <c r="F18">
        <v>51</v>
      </c>
      <c r="G18">
        <v>70</v>
      </c>
      <c r="H18">
        <v>71</v>
      </c>
      <c r="I18">
        <v>0</v>
      </c>
      <c r="J18">
        <v>0</v>
      </c>
      <c r="K18">
        <v>72</v>
      </c>
      <c r="L18">
        <v>14</v>
      </c>
      <c r="M18">
        <v>63</v>
      </c>
      <c r="N18">
        <v>0</v>
      </c>
      <c r="O18">
        <v>0</v>
      </c>
      <c r="P18">
        <v>32</v>
      </c>
      <c r="Q18">
        <v>0</v>
      </c>
      <c r="R18">
        <v>7</v>
      </c>
      <c r="S18">
        <v>105</v>
      </c>
      <c r="T18">
        <v>18</v>
      </c>
      <c r="U18">
        <v>0</v>
      </c>
      <c r="V18">
        <v>97</v>
      </c>
      <c r="W18">
        <v>475</v>
      </c>
      <c r="X18">
        <v>1557</v>
      </c>
    </row>
    <row r="19" spans="1:24" x14ac:dyDescent="0.25">
      <c r="A19" t="s">
        <v>15</v>
      </c>
      <c r="B19">
        <v>0</v>
      </c>
      <c r="C19">
        <v>36</v>
      </c>
      <c r="D19">
        <v>0</v>
      </c>
      <c r="E19">
        <v>0</v>
      </c>
      <c r="F19">
        <v>0</v>
      </c>
      <c r="G19">
        <v>12</v>
      </c>
      <c r="H19">
        <v>0</v>
      </c>
      <c r="I19">
        <v>2</v>
      </c>
      <c r="J19">
        <v>8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58</v>
      </c>
    </row>
    <row r="20" spans="1:24" x14ac:dyDescent="0.25">
      <c r="A20" t="s">
        <v>16</v>
      </c>
      <c r="B20">
        <v>62</v>
      </c>
      <c r="C20">
        <v>38</v>
      </c>
      <c r="D20">
        <v>342</v>
      </c>
      <c r="E20">
        <v>100</v>
      </c>
      <c r="F20">
        <v>51</v>
      </c>
      <c r="G20">
        <v>238</v>
      </c>
      <c r="H20">
        <v>158</v>
      </c>
      <c r="I20">
        <v>2</v>
      </c>
      <c r="J20">
        <v>25</v>
      </c>
      <c r="K20">
        <v>186</v>
      </c>
      <c r="L20">
        <v>51</v>
      </c>
      <c r="M20">
        <v>99</v>
      </c>
      <c r="N20">
        <v>18</v>
      </c>
      <c r="O20">
        <v>207</v>
      </c>
      <c r="P20">
        <v>50</v>
      </c>
      <c r="Q20">
        <v>3</v>
      </c>
      <c r="R20">
        <v>11</v>
      </c>
      <c r="S20">
        <v>356</v>
      </c>
      <c r="T20">
        <v>18</v>
      </c>
      <c r="U20">
        <v>19</v>
      </c>
      <c r="V20">
        <v>129</v>
      </c>
      <c r="W20">
        <v>543</v>
      </c>
      <c r="X20">
        <v>2706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7EF3-8F26-4050-8A53-263A7AB13DB1}">
  <dimension ref="A1:X20"/>
  <sheetViews>
    <sheetView workbookViewId="0">
      <selection activeCell="X20" sqref="X20"/>
    </sheetView>
  </sheetViews>
  <sheetFormatPr defaultRowHeight="15" x14ac:dyDescent="0.25"/>
  <cols>
    <col min="1" max="1" width="11" customWidth="1"/>
    <col min="24" max="24" width="15.85546875" bestFit="1" customWidth="1"/>
  </cols>
  <sheetData>
    <row r="1" spans="1:24" x14ac:dyDescent="0.25">
      <c r="A1" t="s">
        <v>0</v>
      </c>
      <c r="B1" t="s">
        <v>17</v>
      </c>
      <c r="C1" t="s">
        <v>18</v>
      </c>
      <c r="D1" t="s">
        <v>19</v>
      </c>
      <c r="E1" t="s">
        <v>84</v>
      </c>
      <c r="F1" t="s">
        <v>85</v>
      </c>
      <c r="G1" t="s">
        <v>20</v>
      </c>
      <c r="H1" t="s">
        <v>21</v>
      </c>
      <c r="I1" t="s">
        <v>80</v>
      </c>
      <c r="J1" t="s">
        <v>22</v>
      </c>
      <c r="K1" t="s">
        <v>81</v>
      </c>
      <c r="L1" t="s">
        <v>23</v>
      </c>
      <c r="M1" t="s">
        <v>24</v>
      </c>
      <c r="N1" t="s">
        <v>25</v>
      </c>
      <c r="O1" t="s">
        <v>82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16</v>
      </c>
    </row>
    <row r="2" spans="1:24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393.75</v>
      </c>
      <c r="K2">
        <v>0</v>
      </c>
      <c r="L2">
        <v>0</v>
      </c>
      <c r="M2">
        <v>1575</v>
      </c>
      <c r="N2">
        <v>7087.5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 s="1">
        <v>9056.25</v>
      </c>
    </row>
    <row r="3" spans="1:24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6896.6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 s="1">
        <v>6896.6</v>
      </c>
    </row>
    <row r="4" spans="1:24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3732.48</v>
      </c>
      <c r="H4">
        <v>11197.44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 s="1">
        <v>14929.92</v>
      </c>
    </row>
    <row r="5" spans="1:24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3323.52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 s="1">
        <v>3323.52</v>
      </c>
    </row>
    <row r="6" spans="1:24" x14ac:dyDescent="0.25">
      <c r="A6" t="s">
        <v>78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4671.28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 s="1">
        <v>4671.28</v>
      </c>
    </row>
    <row r="7" spans="1:24" x14ac:dyDescent="0.25">
      <c r="A7" t="s">
        <v>5</v>
      </c>
      <c r="B7">
        <v>1936.98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61337.7</v>
      </c>
      <c r="L7">
        <v>0</v>
      </c>
      <c r="M7">
        <v>0</v>
      </c>
      <c r="N7">
        <v>0</v>
      </c>
      <c r="O7">
        <v>39815.699999999997</v>
      </c>
      <c r="P7">
        <v>0</v>
      </c>
      <c r="Q7">
        <v>0</v>
      </c>
      <c r="R7">
        <v>0</v>
      </c>
      <c r="S7">
        <v>0</v>
      </c>
      <c r="T7">
        <v>0</v>
      </c>
      <c r="U7">
        <v>1076.0999999999999</v>
      </c>
      <c r="V7">
        <v>0</v>
      </c>
      <c r="W7">
        <v>0</v>
      </c>
      <c r="X7" s="1">
        <v>104166.48</v>
      </c>
    </row>
    <row r="8" spans="1:24" x14ac:dyDescent="0.2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9145.92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2286.48</v>
      </c>
      <c r="X8" s="1">
        <v>11432.4</v>
      </c>
    </row>
    <row r="9" spans="1:24" x14ac:dyDescent="0.25">
      <c r="A9" t="s">
        <v>7</v>
      </c>
      <c r="B9">
        <v>860.92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2582.7600000000002</v>
      </c>
      <c r="N9">
        <v>0</v>
      </c>
      <c r="O9">
        <v>2582.7600000000002</v>
      </c>
      <c r="P9">
        <v>0</v>
      </c>
      <c r="Q9">
        <v>0</v>
      </c>
      <c r="R9">
        <v>0</v>
      </c>
      <c r="S9">
        <v>106754.08</v>
      </c>
      <c r="T9">
        <v>0</v>
      </c>
      <c r="U9">
        <v>0</v>
      </c>
      <c r="V9">
        <v>16357.48</v>
      </c>
      <c r="W9">
        <v>0</v>
      </c>
      <c r="X9" s="1">
        <v>129138</v>
      </c>
    </row>
    <row r="10" spans="1:24" x14ac:dyDescent="0.25">
      <c r="A10" t="s">
        <v>83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587.51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 s="1">
        <v>587.51</v>
      </c>
    </row>
    <row r="11" spans="1:24" x14ac:dyDescent="0.25">
      <c r="A11" t="s">
        <v>8</v>
      </c>
      <c r="B11">
        <v>0</v>
      </c>
      <c r="C11">
        <v>1797.76</v>
      </c>
      <c r="D11">
        <v>0</v>
      </c>
      <c r="E11">
        <v>0</v>
      </c>
      <c r="F11">
        <v>0</v>
      </c>
      <c r="G11">
        <v>90786.880000000005</v>
      </c>
      <c r="H11">
        <v>3595.52</v>
      </c>
      <c r="I11">
        <v>0</v>
      </c>
      <c r="J11">
        <v>14382.08</v>
      </c>
      <c r="K11">
        <v>0</v>
      </c>
      <c r="L11">
        <v>16179.84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 s="1">
        <v>126742.08</v>
      </c>
    </row>
    <row r="12" spans="1:24" x14ac:dyDescent="0.25">
      <c r="A12" t="s">
        <v>9</v>
      </c>
      <c r="B12">
        <v>6766.2</v>
      </c>
      <c r="C12">
        <v>0</v>
      </c>
      <c r="D12">
        <v>0</v>
      </c>
      <c r="E12">
        <v>0</v>
      </c>
      <c r="F12">
        <v>0</v>
      </c>
      <c r="G12">
        <v>28192.5</v>
      </c>
      <c r="H12">
        <v>0</v>
      </c>
      <c r="I12">
        <v>0</v>
      </c>
      <c r="J12">
        <v>0</v>
      </c>
      <c r="K12">
        <v>0</v>
      </c>
      <c r="L12">
        <v>10713.15</v>
      </c>
      <c r="M12">
        <v>7893.9</v>
      </c>
      <c r="N12">
        <v>0</v>
      </c>
      <c r="O12">
        <v>18607.05</v>
      </c>
      <c r="P12">
        <v>10149.299999999999</v>
      </c>
      <c r="Q12">
        <v>0</v>
      </c>
      <c r="R12">
        <v>2255.4</v>
      </c>
      <c r="S12">
        <v>71608.95</v>
      </c>
      <c r="T12">
        <v>0</v>
      </c>
      <c r="U12">
        <v>7893.9</v>
      </c>
      <c r="V12">
        <v>7330.05</v>
      </c>
      <c r="W12">
        <v>37214.1</v>
      </c>
      <c r="X12" s="1">
        <v>208624.5</v>
      </c>
    </row>
    <row r="13" spans="1:24" x14ac:dyDescent="0.25">
      <c r="A13" t="s">
        <v>10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450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 s="1">
        <v>450</v>
      </c>
    </row>
    <row r="14" spans="1:24" x14ac:dyDescent="0.25">
      <c r="A14" t="s">
        <v>11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2925</v>
      </c>
      <c r="N14">
        <v>0</v>
      </c>
      <c r="O14">
        <v>17100</v>
      </c>
      <c r="P14">
        <v>0</v>
      </c>
      <c r="Q14">
        <v>450</v>
      </c>
      <c r="R14">
        <v>0</v>
      </c>
      <c r="S14">
        <v>0</v>
      </c>
      <c r="T14">
        <v>0</v>
      </c>
      <c r="U14">
        <v>675</v>
      </c>
      <c r="V14">
        <v>0</v>
      </c>
      <c r="W14">
        <v>0</v>
      </c>
      <c r="X14" s="1">
        <v>21150</v>
      </c>
    </row>
    <row r="15" spans="1:24" x14ac:dyDescent="0.25">
      <c r="A15" t="s">
        <v>79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13092.52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 s="1">
        <v>13092.52</v>
      </c>
    </row>
    <row r="16" spans="1:24" x14ac:dyDescent="0.25">
      <c r="A16" t="s">
        <v>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51499.92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 s="1">
        <v>51499.92</v>
      </c>
    </row>
    <row r="17" spans="1:24" x14ac:dyDescent="0.25">
      <c r="A17" t="s">
        <v>13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30543.9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 s="1">
        <v>30543.9</v>
      </c>
    </row>
    <row r="18" spans="1:24" x14ac:dyDescent="0.25">
      <c r="A18" t="s">
        <v>14</v>
      </c>
      <c r="B18">
        <v>48864</v>
      </c>
      <c r="C18">
        <v>0</v>
      </c>
      <c r="D18">
        <v>417787.2</v>
      </c>
      <c r="E18">
        <v>122160</v>
      </c>
      <c r="F18">
        <v>39351.599999999999</v>
      </c>
      <c r="G18">
        <v>85512</v>
      </c>
      <c r="H18">
        <v>84933.6</v>
      </c>
      <c r="I18">
        <v>0</v>
      </c>
      <c r="J18">
        <v>0</v>
      </c>
      <c r="K18">
        <v>87955.199999999997</v>
      </c>
      <c r="L18">
        <v>17102.400000000001</v>
      </c>
      <c r="M18">
        <v>76960.800000000003</v>
      </c>
      <c r="N18">
        <v>0</v>
      </c>
      <c r="O18">
        <v>0</v>
      </c>
      <c r="P18">
        <v>39091.199999999997</v>
      </c>
      <c r="Q18">
        <v>0</v>
      </c>
      <c r="R18">
        <v>8551.2000000000007</v>
      </c>
      <c r="S18">
        <v>128268</v>
      </c>
      <c r="T18">
        <v>21988.799999999999</v>
      </c>
      <c r="U18">
        <v>0</v>
      </c>
      <c r="V18">
        <v>118495.2</v>
      </c>
      <c r="W18">
        <v>580260</v>
      </c>
      <c r="X18" s="1">
        <v>1877281.2</v>
      </c>
    </row>
    <row r="19" spans="1:24" x14ac:dyDescent="0.25">
      <c r="A19" t="s">
        <v>15</v>
      </c>
      <c r="B19">
        <v>0</v>
      </c>
      <c r="C19">
        <v>31553.279999999999</v>
      </c>
      <c r="D19">
        <v>0</v>
      </c>
      <c r="E19">
        <v>0</v>
      </c>
      <c r="F19">
        <v>0</v>
      </c>
      <c r="G19">
        <v>10517.76</v>
      </c>
      <c r="H19">
        <v>0</v>
      </c>
      <c r="I19">
        <v>1752.96</v>
      </c>
      <c r="J19">
        <v>7011.84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 s="1">
        <v>50835.839999999997</v>
      </c>
    </row>
    <row r="20" spans="1:24" x14ac:dyDescent="0.25">
      <c r="A20" t="s">
        <v>16</v>
      </c>
      <c r="B20">
        <v>58428.1</v>
      </c>
      <c r="C20">
        <v>33351.040000000001</v>
      </c>
      <c r="D20">
        <v>417787.2</v>
      </c>
      <c r="E20">
        <v>122160</v>
      </c>
      <c r="F20">
        <v>39351.599999999999</v>
      </c>
      <c r="G20">
        <v>222065.14</v>
      </c>
      <c r="H20">
        <v>197812.9</v>
      </c>
      <c r="I20">
        <v>1752.96</v>
      </c>
      <c r="J20">
        <v>21787.67</v>
      </c>
      <c r="K20">
        <v>149292.9</v>
      </c>
      <c r="L20">
        <v>43995.39</v>
      </c>
      <c r="M20">
        <v>96608.74</v>
      </c>
      <c r="N20">
        <v>7087.5</v>
      </c>
      <c r="O20">
        <v>91648.03</v>
      </c>
      <c r="P20">
        <v>49240.5</v>
      </c>
      <c r="Q20">
        <v>1037.51</v>
      </c>
      <c r="R20">
        <v>10806.6</v>
      </c>
      <c r="S20">
        <v>306631.03000000003</v>
      </c>
      <c r="T20">
        <v>21988.799999999999</v>
      </c>
      <c r="U20">
        <v>9645</v>
      </c>
      <c r="V20">
        <v>142182.73000000001</v>
      </c>
      <c r="W20">
        <v>619760.57999999996</v>
      </c>
      <c r="X20" s="1">
        <v>2664421.92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2C73-0103-4290-B757-2E96165B36D6}">
  <dimension ref="A1:AB23"/>
  <sheetViews>
    <sheetView topLeftCell="I1" workbookViewId="0">
      <selection activeCell="Y20" sqref="Y20"/>
    </sheetView>
  </sheetViews>
  <sheetFormatPr defaultRowHeight="15" x14ac:dyDescent="0.25"/>
  <cols>
    <col min="1" max="1" width="10" bestFit="1" customWidth="1"/>
    <col min="2" max="2" width="11" customWidth="1"/>
    <col min="3" max="4" width="13.28515625" bestFit="1" customWidth="1"/>
    <col min="5" max="6" width="14.28515625" bestFit="1" customWidth="1"/>
    <col min="7" max="9" width="13.28515625" bestFit="1" customWidth="1"/>
    <col min="10" max="11" width="12.140625" bestFit="1" customWidth="1"/>
    <col min="12" max="12" width="14.28515625" bestFit="1" customWidth="1"/>
    <col min="13" max="14" width="13.28515625" bestFit="1" customWidth="1"/>
    <col min="15" max="15" width="12.140625" bestFit="1" customWidth="1"/>
    <col min="16" max="17" width="13.28515625" bestFit="1" customWidth="1"/>
    <col min="18" max="20" width="12.140625" bestFit="1" customWidth="1"/>
    <col min="21" max="21" width="13.28515625" bestFit="1" customWidth="1"/>
    <col min="22" max="22" width="14.28515625" bestFit="1" customWidth="1"/>
    <col min="23" max="23" width="12.140625" bestFit="1" customWidth="1"/>
    <col min="24" max="24" width="13.7109375" customWidth="1"/>
    <col min="25" max="25" width="15.85546875" bestFit="1" customWidth="1"/>
    <col min="26" max="27" width="14.28515625" bestFit="1" customWidth="1"/>
    <col min="28" max="28" width="15.5703125" customWidth="1"/>
  </cols>
  <sheetData>
    <row r="1" spans="1:28" x14ac:dyDescent="0.25">
      <c r="B1" t="s">
        <v>0</v>
      </c>
      <c r="C1" t="s">
        <v>17</v>
      </c>
      <c r="D1" t="s">
        <v>18</v>
      </c>
      <c r="E1" t="s">
        <v>19</v>
      </c>
      <c r="F1" t="s">
        <v>84</v>
      </c>
      <c r="G1" t="s">
        <v>85</v>
      </c>
      <c r="H1" t="s">
        <v>20</v>
      </c>
      <c r="I1" t="s">
        <v>21</v>
      </c>
      <c r="J1" t="s">
        <v>80</v>
      </c>
      <c r="K1" t="s">
        <v>22</v>
      </c>
      <c r="L1" t="s">
        <v>81</v>
      </c>
      <c r="M1" t="s">
        <v>23</v>
      </c>
      <c r="N1" t="s">
        <v>24</v>
      </c>
      <c r="O1" t="s">
        <v>25</v>
      </c>
      <c r="P1" t="s">
        <v>82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16</v>
      </c>
    </row>
    <row r="2" spans="1:28" x14ac:dyDescent="0.25">
      <c r="A2">
        <f>LEFT(B2,10)*1</f>
        <v>405010079</v>
      </c>
      <c r="B2" t="s">
        <v>1</v>
      </c>
      <c r="C2" s="1">
        <f>VLOOKUP($A2,dlib,12,0)*(Físico!B2)</f>
        <v>0</v>
      </c>
      <c r="D2" s="1">
        <f>VLOOKUP($A2,dlib,12,0)*(Físico!C2)</f>
        <v>0</v>
      </c>
      <c r="E2" s="1">
        <f>VLOOKUP($A2,dlib,12,0)*(Físico!D2)</f>
        <v>0</v>
      </c>
      <c r="F2" s="1">
        <f>VLOOKUP($A2,dlib,12,0)*(Físico!E2)</f>
        <v>0</v>
      </c>
      <c r="G2" s="1">
        <f>VLOOKUP($A2,dlib,12,0)*(Físico!F2)</f>
        <v>0</v>
      </c>
      <c r="H2" s="1">
        <f>VLOOKUP($A2,dlib,12,0)*(Físico!G2)</f>
        <v>0</v>
      </c>
      <c r="I2" s="1">
        <f>VLOOKUP($A2,dlib,12,0)*(Físico!H2)</f>
        <v>0</v>
      </c>
      <c r="J2" s="1">
        <f>VLOOKUP($A2,dlib,12,0)*(Físico!I2)</f>
        <v>0</v>
      </c>
      <c r="K2" s="1">
        <f>VLOOKUP($A2,dlib,12,0)*(Físico!J2)</f>
        <v>157.5</v>
      </c>
      <c r="L2" s="1">
        <f>VLOOKUP($A2,dlib,12,0)*(Físico!K2)</f>
        <v>0</v>
      </c>
      <c r="M2" s="1">
        <f>VLOOKUP($A2,dlib,12,0)*(Físico!L2)</f>
        <v>0</v>
      </c>
      <c r="N2" s="1">
        <f>VLOOKUP($A2,dlib,12,0)*(Físico!M2)</f>
        <v>630</v>
      </c>
      <c r="O2" s="1">
        <f>VLOOKUP($A2,dlib,12,0)*(Físico!N2)</f>
        <v>2835</v>
      </c>
      <c r="P2" s="1">
        <f>VLOOKUP($A2,dlib,12,0)*(Físico!O2)</f>
        <v>0</v>
      </c>
      <c r="Q2" s="1">
        <f>VLOOKUP($A2,dlib,12,0)*(Físico!P2)</f>
        <v>0</v>
      </c>
      <c r="R2" s="1">
        <f>VLOOKUP($A2,dlib,12,0)*(Físico!Q2)</f>
        <v>0</v>
      </c>
      <c r="S2" s="1">
        <f>VLOOKUP($A2,dlib,12,0)*(Físico!R2)</f>
        <v>0</v>
      </c>
      <c r="T2" s="1">
        <f>VLOOKUP($A2,dlib,12,0)*(Físico!S2)</f>
        <v>0</v>
      </c>
      <c r="U2" s="1">
        <f>VLOOKUP($A2,dlib,12,0)*(Físico!T2)</f>
        <v>0</v>
      </c>
      <c r="V2" s="1">
        <f>VLOOKUP($A2,dlib,12,0)*(Físico!U2)</f>
        <v>0</v>
      </c>
      <c r="W2" s="1">
        <f>VLOOKUP($A2,dlib,12,0)*(Físico!V2)</f>
        <v>0</v>
      </c>
      <c r="X2" s="1">
        <f>VLOOKUP($A2,dlib,12,0)*(Físico!W2)</f>
        <v>0</v>
      </c>
      <c r="Y2" s="1">
        <f>SUM(C2:X2)</f>
        <v>3622.5</v>
      </c>
      <c r="Z2" s="1"/>
      <c r="AA2" s="1"/>
      <c r="AB2" s="1"/>
    </row>
    <row r="3" spans="1:28" x14ac:dyDescent="0.25">
      <c r="A3">
        <f t="shared" ref="A3:A19" si="0">LEFT(B3,10)*1</f>
        <v>405010117</v>
      </c>
      <c r="B3" t="s">
        <v>2</v>
      </c>
      <c r="C3" s="1">
        <f>VLOOKUP($A3,dlib,12,0)*(Físico!B3)</f>
        <v>0</v>
      </c>
      <c r="D3" s="1">
        <f>VLOOKUP($A3,dlib,12,0)*(Físico!C3)</f>
        <v>0</v>
      </c>
      <c r="E3" s="1">
        <f>VLOOKUP($A3,dlib,12,0)*(Físico!D3)</f>
        <v>0</v>
      </c>
      <c r="F3" s="1">
        <f>VLOOKUP($A3,dlib,12,0)*(Físico!E3)</f>
        <v>0</v>
      </c>
      <c r="G3" s="1">
        <f>VLOOKUP($A3,dlib,12,0)*(Físico!F3)</f>
        <v>0</v>
      </c>
      <c r="H3" s="1">
        <f>VLOOKUP($A3,dlib,12,0)*(Físico!G3)</f>
        <v>0</v>
      </c>
      <c r="I3" s="1">
        <f>VLOOKUP($A3,dlib,12,0)*(Físico!H3)</f>
        <v>0</v>
      </c>
      <c r="J3" s="1">
        <f>VLOOKUP($A3,dlib,12,0)*(Físico!I3)</f>
        <v>0</v>
      </c>
      <c r="K3" s="1">
        <f>VLOOKUP($A3,dlib,12,0)*(Físico!J3)</f>
        <v>0</v>
      </c>
      <c r="L3" s="1">
        <f>VLOOKUP($A3,dlib,12,0)*(Físico!K3)</f>
        <v>0</v>
      </c>
      <c r="M3" s="1">
        <f>VLOOKUP($A3,dlib,12,0)*(Físico!L3)</f>
        <v>0</v>
      </c>
      <c r="N3" s="1">
        <f>VLOOKUP($A3,dlib,12,0)*(Físico!M3)</f>
        <v>0</v>
      </c>
      <c r="O3" s="1">
        <f>VLOOKUP($A3,dlib,12,0)*(Físico!N3)</f>
        <v>0</v>
      </c>
      <c r="P3" s="1">
        <f>VLOOKUP($A3,dlib,12,0)*(Físico!O3)</f>
        <v>0</v>
      </c>
      <c r="Q3" s="1">
        <f>VLOOKUP($A3,dlib,12,0)*(Físico!P3)</f>
        <v>0</v>
      </c>
      <c r="R3" s="1">
        <f>VLOOKUP($A3,dlib,12,0)*(Físico!Q3)</f>
        <v>0</v>
      </c>
      <c r="S3" s="1">
        <f>VLOOKUP($A3,dlib,12,0)*(Físico!R3)</f>
        <v>0</v>
      </c>
      <c r="T3" s="1">
        <f>VLOOKUP($A3,dlib,12,0)*(Físico!S3)</f>
        <v>0</v>
      </c>
      <c r="U3" s="1">
        <f>VLOOKUP($A3,dlib,12,0)*(Físico!T3)</f>
        <v>0</v>
      </c>
      <c r="V3" s="1">
        <f>VLOOKUP($A3,dlib,12,0)*(Físico!U3)</f>
        <v>0</v>
      </c>
      <c r="W3" s="1">
        <f>VLOOKUP($A3,dlib,12,0)*(Físico!V3)</f>
        <v>0</v>
      </c>
      <c r="X3" s="1">
        <f>VLOOKUP($A3,dlib,12,0)*(Físico!W3)</f>
        <v>0</v>
      </c>
      <c r="Y3" s="1">
        <f t="shared" ref="Y3:Y19" si="1">SUM(C3:X3)</f>
        <v>0</v>
      </c>
      <c r="Z3" s="1"/>
      <c r="AA3" s="1"/>
      <c r="AB3" s="1"/>
    </row>
    <row r="4" spans="1:28" x14ac:dyDescent="0.25">
      <c r="A4">
        <f t="shared" si="0"/>
        <v>405010125</v>
      </c>
      <c r="B4" t="s">
        <v>3</v>
      </c>
      <c r="C4" s="1">
        <f>VLOOKUP($A4,dlib,12,0)*(Físico!B4)</f>
        <v>0</v>
      </c>
      <c r="D4" s="1">
        <f>VLOOKUP($A4,dlib,12,0)*(Físico!C4)</f>
        <v>0</v>
      </c>
      <c r="E4" s="1">
        <f>VLOOKUP($A4,dlib,12,0)*(Físico!D4)</f>
        <v>0</v>
      </c>
      <c r="F4" s="1">
        <f>VLOOKUP($A4,dlib,12,0)*(Físico!E4)</f>
        <v>0</v>
      </c>
      <c r="G4" s="1">
        <f>VLOOKUP($A4,dlib,12,0)*(Físico!F4)</f>
        <v>0</v>
      </c>
      <c r="H4" s="1">
        <f>VLOOKUP($A4,dlib,12,0)*(Físico!G4)</f>
        <v>0</v>
      </c>
      <c r="I4" s="1">
        <f>VLOOKUP($A4,dlib,12,0)*(Físico!H4)</f>
        <v>0</v>
      </c>
      <c r="J4" s="1">
        <f>VLOOKUP($A4,dlib,12,0)*(Físico!I4)</f>
        <v>0</v>
      </c>
      <c r="K4" s="1">
        <f>VLOOKUP($A4,dlib,12,0)*(Físico!J4)</f>
        <v>0</v>
      </c>
      <c r="L4" s="1">
        <f>VLOOKUP($A4,dlib,12,0)*(Físico!K4)</f>
        <v>0</v>
      </c>
      <c r="M4" s="1">
        <f>VLOOKUP($A4,dlib,12,0)*(Físico!L4)</f>
        <v>0</v>
      </c>
      <c r="N4" s="1">
        <f>VLOOKUP($A4,dlib,12,0)*(Físico!M4)</f>
        <v>0</v>
      </c>
      <c r="O4" s="1">
        <f>VLOOKUP($A4,dlib,12,0)*(Físico!N4)</f>
        <v>0</v>
      </c>
      <c r="P4" s="1">
        <f>VLOOKUP($A4,dlib,12,0)*(Físico!O4)</f>
        <v>0</v>
      </c>
      <c r="Q4" s="1">
        <f>VLOOKUP($A4,dlib,12,0)*(Físico!P4)</f>
        <v>0</v>
      </c>
      <c r="R4" s="1">
        <f>VLOOKUP($A4,dlib,12,0)*(Físico!Q4)</f>
        <v>0</v>
      </c>
      <c r="S4" s="1">
        <f>VLOOKUP($A4,dlib,12,0)*(Físico!R4)</f>
        <v>0</v>
      </c>
      <c r="T4" s="1">
        <f>VLOOKUP($A4,dlib,12,0)*(Físico!S4)</f>
        <v>0</v>
      </c>
      <c r="U4" s="1">
        <f>VLOOKUP($A4,dlib,12,0)*(Físico!T4)</f>
        <v>0</v>
      </c>
      <c r="V4" s="1">
        <f>VLOOKUP($A4,dlib,12,0)*(Físico!U4)</f>
        <v>0</v>
      </c>
      <c r="W4" s="1">
        <f>VLOOKUP($A4,dlib,12,0)*(Físico!V4)</f>
        <v>0</v>
      </c>
      <c r="X4" s="1">
        <f>VLOOKUP($A4,dlib,12,0)*(Físico!W4)</f>
        <v>0</v>
      </c>
      <c r="Y4" s="1">
        <f t="shared" si="1"/>
        <v>0</v>
      </c>
      <c r="Z4" s="1"/>
      <c r="AA4" s="1"/>
      <c r="AB4" s="1"/>
    </row>
    <row r="5" spans="1:28" x14ac:dyDescent="0.25">
      <c r="A5">
        <f t="shared" si="0"/>
        <v>405020015</v>
      </c>
      <c r="B5" t="s">
        <v>4</v>
      </c>
      <c r="C5" s="1">
        <f>VLOOKUP($A5,dlib,12,0)*(Físico!B5)</f>
        <v>0</v>
      </c>
      <c r="D5" s="1">
        <f>VLOOKUP($A5,dlib,12,0)*(Físico!C5)</f>
        <v>0</v>
      </c>
      <c r="E5" s="1">
        <f>VLOOKUP($A5,dlib,12,0)*(Físico!D5)</f>
        <v>0</v>
      </c>
      <c r="F5" s="1">
        <f>VLOOKUP($A5,dlib,12,0)*(Físico!E5)</f>
        <v>0</v>
      </c>
      <c r="G5" s="1">
        <f>VLOOKUP($A5,dlib,12,0)*(Físico!F5)</f>
        <v>0</v>
      </c>
      <c r="H5" s="1">
        <f>VLOOKUP($A5,dlib,12,0)*(Físico!G5)</f>
        <v>0</v>
      </c>
      <c r="I5" s="1">
        <f>VLOOKUP($A5,dlib,12,0)*(Físico!H5)</f>
        <v>0</v>
      </c>
      <c r="J5" s="1">
        <f>VLOOKUP($A5,dlib,12,0)*(Físico!I5)</f>
        <v>0</v>
      </c>
      <c r="K5" s="1">
        <f>VLOOKUP($A5,dlib,12,0)*(Físico!J5)</f>
        <v>0</v>
      </c>
      <c r="L5" s="1">
        <f>VLOOKUP($A5,dlib,12,0)*(Físico!K5)</f>
        <v>0</v>
      </c>
      <c r="M5" s="1">
        <f>VLOOKUP($A5,dlib,12,0)*(Físico!L5)</f>
        <v>0</v>
      </c>
      <c r="N5" s="1">
        <f>VLOOKUP($A5,dlib,12,0)*(Físico!M5)</f>
        <v>0</v>
      </c>
      <c r="O5" s="1">
        <f>VLOOKUP($A5,dlib,12,0)*(Físico!N5)</f>
        <v>0</v>
      </c>
      <c r="P5" s="1">
        <f>VLOOKUP($A5,dlib,12,0)*(Físico!O5)</f>
        <v>0</v>
      </c>
      <c r="Q5" s="1">
        <f>VLOOKUP($A5,dlib,12,0)*(Físico!P5)</f>
        <v>0</v>
      </c>
      <c r="R5" s="1">
        <f>VLOOKUP($A5,dlib,12,0)*(Físico!Q5)</f>
        <v>0</v>
      </c>
      <c r="S5" s="1">
        <f>VLOOKUP($A5,dlib,12,0)*(Físico!R5)</f>
        <v>0</v>
      </c>
      <c r="T5" s="1">
        <f>VLOOKUP($A5,dlib,12,0)*(Físico!S5)</f>
        <v>0</v>
      </c>
      <c r="U5" s="1">
        <f>VLOOKUP($A5,dlib,12,0)*(Físico!T5)</f>
        <v>0</v>
      </c>
      <c r="V5" s="1">
        <f>VLOOKUP($A5,dlib,12,0)*(Físico!U5)</f>
        <v>0</v>
      </c>
      <c r="W5" s="1">
        <f>VLOOKUP($A5,dlib,12,0)*(Físico!V5)</f>
        <v>0</v>
      </c>
      <c r="X5" s="1">
        <f>VLOOKUP($A5,dlib,12,0)*(Físico!W5)</f>
        <v>0</v>
      </c>
      <c r="Y5" s="1">
        <f t="shared" si="1"/>
        <v>0</v>
      </c>
      <c r="Z5" s="1"/>
      <c r="AA5" s="1"/>
      <c r="AB5" s="1"/>
    </row>
    <row r="6" spans="1:28" x14ac:dyDescent="0.25">
      <c r="A6">
        <f t="shared" si="0"/>
        <v>405020023</v>
      </c>
      <c r="B6" t="s">
        <v>78</v>
      </c>
      <c r="C6" s="1">
        <f>VLOOKUP($A6,dlib,12,0)*(Físico!B6)</f>
        <v>0</v>
      </c>
      <c r="D6" s="1">
        <f>VLOOKUP($A6,dlib,12,0)*(Físico!C6)</f>
        <v>0</v>
      </c>
      <c r="E6" s="1">
        <f>VLOOKUP($A6,dlib,12,0)*(Físico!D6)</f>
        <v>0</v>
      </c>
      <c r="F6" s="1">
        <f>VLOOKUP($A6,dlib,12,0)*(Físico!E6)</f>
        <v>0</v>
      </c>
      <c r="G6" s="1">
        <f>VLOOKUP($A6,dlib,12,0)*(Físico!F6)</f>
        <v>0</v>
      </c>
      <c r="H6" s="1">
        <f>VLOOKUP($A6,dlib,12,0)*(Físico!G6)</f>
        <v>0</v>
      </c>
      <c r="I6" s="1">
        <f>VLOOKUP($A6,dlib,12,0)*(Físico!H6)</f>
        <v>0</v>
      </c>
      <c r="J6" s="1">
        <f>VLOOKUP($A6,dlib,12,0)*(Físico!I6)</f>
        <v>0</v>
      </c>
      <c r="K6" s="1">
        <f>VLOOKUP($A6,dlib,12,0)*(Físico!J6)</f>
        <v>0</v>
      </c>
      <c r="L6" s="1">
        <f>VLOOKUP($A6,dlib,12,0)*(Físico!K6)</f>
        <v>0</v>
      </c>
      <c r="M6" s="1">
        <f>VLOOKUP($A6,dlib,12,0)*(Físico!L6)</f>
        <v>0</v>
      </c>
      <c r="N6" s="1">
        <f>VLOOKUP($A6,dlib,12,0)*(Físico!M6)</f>
        <v>0</v>
      </c>
      <c r="O6" s="1">
        <f>VLOOKUP($A6,dlib,12,0)*(Físico!N6)</f>
        <v>0</v>
      </c>
      <c r="P6" s="1">
        <f>VLOOKUP($A6,dlib,12,0)*(Físico!O6)</f>
        <v>0</v>
      </c>
      <c r="Q6" s="1">
        <f>VLOOKUP($A6,dlib,12,0)*(Físico!P6)</f>
        <v>0</v>
      </c>
      <c r="R6" s="1">
        <f>VLOOKUP($A6,dlib,12,0)*(Físico!Q6)</f>
        <v>0</v>
      </c>
      <c r="S6" s="1">
        <f>VLOOKUP($A6,dlib,12,0)*(Físico!R6)</f>
        <v>0</v>
      </c>
      <c r="T6" s="1">
        <f>VLOOKUP($A6,dlib,12,0)*(Físico!S6)</f>
        <v>0</v>
      </c>
      <c r="U6" s="1">
        <f>VLOOKUP($A6,dlib,12,0)*(Físico!T6)</f>
        <v>0</v>
      </c>
      <c r="V6" s="1">
        <f>VLOOKUP($A6,dlib,12,0)*(Físico!U6)</f>
        <v>0</v>
      </c>
      <c r="W6" s="1">
        <f>VLOOKUP($A6,dlib,12,0)*(Físico!V6)</f>
        <v>0</v>
      </c>
      <c r="X6" s="1">
        <f>VLOOKUP($A6,dlib,12,0)*(Físico!W6)</f>
        <v>0</v>
      </c>
      <c r="Y6" s="1">
        <f t="shared" si="1"/>
        <v>0</v>
      </c>
      <c r="Z6" s="1"/>
      <c r="AA6" s="1"/>
      <c r="AB6" s="1"/>
    </row>
    <row r="7" spans="1:28" x14ac:dyDescent="0.25">
      <c r="A7">
        <f t="shared" si="0"/>
        <v>405030045</v>
      </c>
      <c r="B7" t="s">
        <v>5</v>
      </c>
      <c r="C7" s="1">
        <f>VLOOKUP($A7,dlib,12,0)*(Físico!B7)</f>
        <v>4842.45</v>
      </c>
      <c r="D7" s="1">
        <f>VLOOKUP($A7,dlib,12,0)*(Físico!C7)</f>
        <v>0</v>
      </c>
      <c r="E7" s="1">
        <f>VLOOKUP($A7,dlib,12,0)*(Físico!D7)</f>
        <v>0</v>
      </c>
      <c r="F7" s="1">
        <f>VLOOKUP($A7,dlib,12,0)*(Físico!E7)</f>
        <v>0</v>
      </c>
      <c r="G7" s="1">
        <f>VLOOKUP($A7,dlib,12,0)*(Físico!F7)</f>
        <v>0</v>
      </c>
      <c r="H7" s="1">
        <f>VLOOKUP($A7,dlib,12,0)*(Físico!G7)</f>
        <v>0</v>
      </c>
      <c r="I7" s="1">
        <f>VLOOKUP($A7,dlib,12,0)*(Físico!H7)</f>
        <v>0</v>
      </c>
      <c r="J7" s="1">
        <f>VLOOKUP($A7,dlib,12,0)*(Físico!I7)</f>
        <v>0</v>
      </c>
      <c r="K7" s="1">
        <f>VLOOKUP($A7,dlib,12,0)*(Físico!J7)</f>
        <v>0</v>
      </c>
      <c r="L7" s="1">
        <f>VLOOKUP($A7,dlib,12,0)*(Físico!K7)</f>
        <v>61337.7</v>
      </c>
      <c r="M7" s="1">
        <f>VLOOKUP($A7,dlib,12,0)*(Físico!L7)</f>
        <v>0</v>
      </c>
      <c r="N7" s="1">
        <f>VLOOKUP($A7,dlib,12,0)*(Físico!M7)</f>
        <v>0</v>
      </c>
      <c r="O7" s="1">
        <f>VLOOKUP($A7,dlib,12,0)*(Físico!N7)</f>
        <v>0</v>
      </c>
      <c r="P7" s="1">
        <f>VLOOKUP($A7,dlib,12,0)*(Físico!O7)</f>
        <v>39815.699999999997</v>
      </c>
      <c r="Q7" s="1">
        <f>VLOOKUP($A7,dlib,12,0)*(Físico!P7)</f>
        <v>0</v>
      </c>
      <c r="R7" s="1">
        <f>VLOOKUP($A7,dlib,12,0)*(Físico!Q7)</f>
        <v>0</v>
      </c>
      <c r="S7" s="1">
        <f>VLOOKUP($A7,dlib,12,0)*(Físico!R7)</f>
        <v>0</v>
      </c>
      <c r="T7" s="1">
        <f>VLOOKUP($A7,dlib,12,0)*(Físico!S7)</f>
        <v>0</v>
      </c>
      <c r="U7" s="1">
        <f>VLOOKUP($A7,dlib,12,0)*(Físico!T7)</f>
        <v>0</v>
      </c>
      <c r="V7" s="1">
        <f>VLOOKUP($A7,dlib,12,0)*(Físico!U7)</f>
        <v>1076.0999999999999</v>
      </c>
      <c r="W7" s="1">
        <f>VLOOKUP($A7,dlib,12,0)*(Físico!V7)</f>
        <v>0</v>
      </c>
      <c r="X7" s="1">
        <f>VLOOKUP($A7,dlib,12,0)*(Físico!W7)</f>
        <v>0</v>
      </c>
      <c r="Y7" s="1">
        <f t="shared" si="1"/>
        <v>107071.95</v>
      </c>
      <c r="Z7" s="1"/>
      <c r="AA7" s="1"/>
      <c r="AB7" s="1"/>
    </row>
    <row r="8" spans="1:28" x14ac:dyDescent="0.25">
      <c r="A8">
        <f t="shared" si="0"/>
        <v>405030134</v>
      </c>
      <c r="B8" t="s">
        <v>6</v>
      </c>
      <c r="C8" s="1">
        <f>VLOOKUP($A8,dlib,12,0)*(Físico!B8)</f>
        <v>0</v>
      </c>
      <c r="D8" s="1">
        <f>VLOOKUP($A8,dlib,12,0)*(Físico!C8)</f>
        <v>0</v>
      </c>
      <c r="E8" s="1">
        <f>VLOOKUP($A8,dlib,12,0)*(Físico!D8)</f>
        <v>0</v>
      </c>
      <c r="F8" s="1">
        <f>VLOOKUP($A8,dlib,12,0)*(Físico!E8)</f>
        <v>0</v>
      </c>
      <c r="G8" s="1">
        <f>VLOOKUP($A8,dlib,12,0)*(Físico!F8)</f>
        <v>0</v>
      </c>
      <c r="H8" s="1">
        <f>VLOOKUP($A8,dlib,12,0)*(Físico!G8)</f>
        <v>0</v>
      </c>
      <c r="I8" s="1">
        <f>VLOOKUP($A8,dlib,12,0)*(Físico!H8)</f>
        <v>0</v>
      </c>
      <c r="J8" s="1">
        <f>VLOOKUP($A8,dlib,12,0)*(Físico!I8)</f>
        <v>0</v>
      </c>
      <c r="K8" s="1">
        <f>VLOOKUP($A8,dlib,12,0)*(Físico!J8)</f>
        <v>0</v>
      </c>
      <c r="L8" s="1">
        <f>VLOOKUP($A8,dlib,12,0)*(Físico!K8)</f>
        <v>0</v>
      </c>
      <c r="M8" s="1">
        <f>VLOOKUP($A8,dlib,12,0)*(Físico!L8)</f>
        <v>0</v>
      </c>
      <c r="N8" s="1">
        <f>VLOOKUP($A8,dlib,12,0)*(Físico!M8)</f>
        <v>0</v>
      </c>
      <c r="O8" s="1">
        <f>VLOOKUP($A8,dlib,12,0)*(Físico!N8)</f>
        <v>0</v>
      </c>
      <c r="P8" s="1">
        <f>VLOOKUP($A8,dlib,12,0)*(Físico!O8)</f>
        <v>0</v>
      </c>
      <c r="Q8" s="1">
        <f>VLOOKUP($A8,dlib,12,0)*(Físico!P8)</f>
        <v>0</v>
      </c>
      <c r="R8" s="1">
        <f>VLOOKUP($A8,dlib,12,0)*(Físico!Q8)</f>
        <v>0</v>
      </c>
      <c r="S8" s="1">
        <f>VLOOKUP($A8,dlib,12,0)*(Físico!R8)</f>
        <v>0</v>
      </c>
      <c r="T8" s="1">
        <f>VLOOKUP($A8,dlib,12,0)*(Físico!S8)</f>
        <v>0</v>
      </c>
      <c r="U8" s="1">
        <f>VLOOKUP($A8,dlib,12,0)*(Físico!T8)</f>
        <v>0</v>
      </c>
      <c r="V8" s="1">
        <f>VLOOKUP($A8,dlib,12,0)*(Físico!U8)</f>
        <v>0</v>
      </c>
      <c r="W8" s="1">
        <f>VLOOKUP($A8,dlib,12,0)*(Físico!V8)</f>
        <v>0</v>
      </c>
      <c r="X8" s="1">
        <f>VLOOKUP($A8,dlib,12,0)*(Físico!W8)</f>
        <v>0</v>
      </c>
      <c r="Y8" s="1">
        <f t="shared" si="1"/>
        <v>0</v>
      </c>
      <c r="Z8" s="1"/>
      <c r="AA8" s="1"/>
      <c r="AB8" s="1"/>
    </row>
    <row r="9" spans="1:28" x14ac:dyDescent="0.25">
      <c r="A9">
        <f t="shared" si="0"/>
        <v>405030193</v>
      </c>
      <c r="B9" t="s">
        <v>7</v>
      </c>
      <c r="C9" s="1">
        <f>VLOOKUP($A9,dlib,12,0)*(Físico!B9)</f>
        <v>0</v>
      </c>
      <c r="D9" s="1">
        <f>VLOOKUP($A9,dlib,12,0)*(Físico!C9)</f>
        <v>0</v>
      </c>
      <c r="E9" s="1">
        <f>VLOOKUP($A9,dlib,12,0)*(Físico!D9)</f>
        <v>0</v>
      </c>
      <c r="F9" s="1">
        <f>VLOOKUP($A9,dlib,12,0)*(Físico!E9)</f>
        <v>0</v>
      </c>
      <c r="G9" s="1">
        <f>VLOOKUP($A9,dlib,12,0)*(Físico!F9)</f>
        <v>0</v>
      </c>
      <c r="H9" s="1">
        <f>VLOOKUP($A9,dlib,12,0)*(Físico!G9)</f>
        <v>0</v>
      </c>
      <c r="I9" s="1">
        <f>VLOOKUP($A9,dlib,12,0)*(Físico!H9)</f>
        <v>0</v>
      </c>
      <c r="J9" s="1">
        <f>VLOOKUP($A9,dlib,12,0)*(Físico!I9)</f>
        <v>0</v>
      </c>
      <c r="K9" s="1">
        <f>VLOOKUP($A9,dlib,12,0)*(Físico!J9)</f>
        <v>0</v>
      </c>
      <c r="L9" s="1">
        <f>VLOOKUP($A9,dlib,12,0)*(Físico!K9)</f>
        <v>0</v>
      </c>
      <c r="M9" s="1">
        <f>VLOOKUP($A9,dlib,12,0)*(Físico!L9)</f>
        <v>0</v>
      </c>
      <c r="N9" s="1">
        <f>VLOOKUP($A9,dlib,12,0)*(Físico!M9)</f>
        <v>0</v>
      </c>
      <c r="O9" s="1">
        <f>VLOOKUP($A9,dlib,12,0)*(Físico!N9)</f>
        <v>0</v>
      </c>
      <c r="P9" s="1">
        <f>VLOOKUP($A9,dlib,12,0)*(Físico!O9)</f>
        <v>0</v>
      </c>
      <c r="Q9" s="1">
        <f>VLOOKUP($A9,dlib,12,0)*(Físico!P9)</f>
        <v>0</v>
      </c>
      <c r="R9" s="1">
        <f>VLOOKUP($A9,dlib,12,0)*(Físico!Q9)</f>
        <v>0</v>
      </c>
      <c r="S9" s="1">
        <f>VLOOKUP($A9,dlib,12,0)*(Físico!R9)</f>
        <v>0</v>
      </c>
      <c r="T9" s="1">
        <f>VLOOKUP($A9,dlib,12,0)*(Físico!S9)</f>
        <v>0</v>
      </c>
      <c r="U9" s="1">
        <f>VLOOKUP($A9,dlib,12,0)*(Físico!T9)</f>
        <v>0</v>
      </c>
      <c r="V9" s="1">
        <f>VLOOKUP($A9,dlib,12,0)*(Físico!U9)</f>
        <v>0</v>
      </c>
      <c r="W9" s="1">
        <f>VLOOKUP($A9,dlib,12,0)*(Físico!V9)</f>
        <v>0</v>
      </c>
      <c r="X9" s="1">
        <f>VLOOKUP($A9,dlib,12,0)*(Físico!W9)</f>
        <v>0</v>
      </c>
      <c r="Y9" s="1">
        <f t="shared" si="1"/>
        <v>0</v>
      </c>
      <c r="Z9" s="1"/>
      <c r="AA9" s="1"/>
      <c r="AB9" s="1"/>
    </row>
    <row r="10" spans="1:28" x14ac:dyDescent="0.25">
      <c r="A10">
        <f t="shared" si="0"/>
        <v>405040075</v>
      </c>
      <c r="B10" t="s">
        <v>83</v>
      </c>
      <c r="C10" s="1">
        <f>VLOOKUP($A10,dlib,12,0)*(Físico!B10)</f>
        <v>0</v>
      </c>
      <c r="D10" s="1">
        <f>VLOOKUP($A10,dlib,12,0)*(Físico!C10)</f>
        <v>0</v>
      </c>
      <c r="E10" s="1">
        <f>VLOOKUP($A10,dlib,12,0)*(Físico!D10)</f>
        <v>0</v>
      </c>
      <c r="F10" s="1">
        <f>VLOOKUP($A10,dlib,12,0)*(Físico!E10)</f>
        <v>0</v>
      </c>
      <c r="G10" s="1">
        <f>VLOOKUP($A10,dlib,12,0)*(Físico!F10)</f>
        <v>0</v>
      </c>
      <c r="H10" s="1">
        <f>VLOOKUP($A10,dlib,12,0)*(Físico!G10)</f>
        <v>0</v>
      </c>
      <c r="I10" s="1">
        <f>VLOOKUP($A10,dlib,12,0)*(Físico!H10)</f>
        <v>0</v>
      </c>
      <c r="J10" s="1">
        <f>VLOOKUP($A10,dlib,12,0)*(Físico!I10)</f>
        <v>0</v>
      </c>
      <c r="K10" s="1">
        <f>VLOOKUP($A10,dlib,12,0)*(Físico!J10)</f>
        <v>0</v>
      </c>
      <c r="L10" s="1">
        <f>VLOOKUP($A10,dlib,12,0)*(Físico!K10)</f>
        <v>0</v>
      </c>
      <c r="M10" s="1">
        <f>VLOOKUP($A10,dlib,12,0)*(Físico!L10)</f>
        <v>0</v>
      </c>
      <c r="N10" s="1">
        <f>VLOOKUP($A10,dlib,12,0)*(Físico!M10)</f>
        <v>0</v>
      </c>
      <c r="O10" s="1">
        <f>VLOOKUP($A10,dlib,12,0)*(Físico!N10)</f>
        <v>0</v>
      </c>
      <c r="P10" s="1">
        <f>VLOOKUP($A10,dlib,12,0)*(Físico!O10)</f>
        <v>0</v>
      </c>
      <c r="Q10" s="1">
        <f>VLOOKUP($A10,dlib,12,0)*(Físico!P10)</f>
        <v>0</v>
      </c>
      <c r="R10" s="1">
        <f>VLOOKUP($A10,dlib,12,0)*(Físico!Q10)</f>
        <v>0</v>
      </c>
      <c r="S10" s="1">
        <f>VLOOKUP($A10,dlib,12,0)*(Físico!R10)</f>
        <v>0</v>
      </c>
      <c r="T10" s="1">
        <f>VLOOKUP($A10,dlib,12,0)*(Físico!S10)</f>
        <v>0</v>
      </c>
      <c r="U10" s="1">
        <f>VLOOKUP($A10,dlib,12,0)*(Físico!T10)</f>
        <v>0</v>
      </c>
      <c r="V10" s="1">
        <f>VLOOKUP($A10,dlib,12,0)*(Físico!U10)</f>
        <v>0</v>
      </c>
      <c r="W10" s="1">
        <f>VLOOKUP($A10,dlib,12,0)*(Físico!V10)</f>
        <v>0</v>
      </c>
      <c r="X10" s="1">
        <f>VLOOKUP($A10,dlib,12,0)*(Físico!W10)</f>
        <v>0</v>
      </c>
      <c r="Y10" s="1">
        <f t="shared" si="1"/>
        <v>0</v>
      </c>
      <c r="Z10" s="1"/>
      <c r="AA10" s="1"/>
      <c r="AB10" s="1"/>
    </row>
    <row r="11" spans="1:28" x14ac:dyDescent="0.25">
      <c r="A11">
        <f t="shared" si="0"/>
        <v>405040202</v>
      </c>
      <c r="B11" t="s">
        <v>8</v>
      </c>
      <c r="C11" s="1">
        <f>VLOOKUP($A11,dlib,12,0)*(Físico!B11)</f>
        <v>0</v>
      </c>
      <c r="D11" s="1">
        <f>VLOOKUP($A11,dlib,12,0)*(Físico!C11)</f>
        <v>0</v>
      </c>
      <c r="E11" s="1">
        <f>VLOOKUP($A11,dlib,12,0)*(Físico!D11)</f>
        <v>0</v>
      </c>
      <c r="F11" s="1">
        <f>VLOOKUP($A11,dlib,12,0)*(Físico!E11)</f>
        <v>0</v>
      </c>
      <c r="G11" s="1">
        <f>VLOOKUP($A11,dlib,12,0)*(Físico!F11)</f>
        <v>0</v>
      </c>
      <c r="H11" s="1">
        <f>VLOOKUP($A11,dlib,12,0)*(Físico!G11)</f>
        <v>0</v>
      </c>
      <c r="I11" s="1">
        <f>VLOOKUP($A11,dlib,12,0)*(Físico!H11)</f>
        <v>0</v>
      </c>
      <c r="J11" s="1">
        <f>VLOOKUP($A11,dlib,12,0)*(Físico!I11)</f>
        <v>0</v>
      </c>
      <c r="K11" s="1">
        <f>VLOOKUP($A11,dlib,12,0)*(Físico!J11)</f>
        <v>0</v>
      </c>
      <c r="L11" s="1">
        <f>VLOOKUP($A11,dlib,12,0)*(Físico!K11)</f>
        <v>0</v>
      </c>
      <c r="M11" s="1">
        <f>VLOOKUP($A11,dlib,12,0)*(Físico!L11)</f>
        <v>0</v>
      </c>
      <c r="N11" s="1">
        <f>VLOOKUP($A11,dlib,12,0)*(Físico!M11)</f>
        <v>0</v>
      </c>
      <c r="O11" s="1">
        <f>VLOOKUP($A11,dlib,12,0)*(Físico!N11)</f>
        <v>0</v>
      </c>
      <c r="P11" s="1">
        <f>VLOOKUP($A11,dlib,12,0)*(Físico!O11)</f>
        <v>0</v>
      </c>
      <c r="Q11" s="1">
        <f>VLOOKUP($A11,dlib,12,0)*(Físico!P11)</f>
        <v>0</v>
      </c>
      <c r="R11" s="1">
        <f>VLOOKUP($A11,dlib,12,0)*(Físico!Q11)</f>
        <v>0</v>
      </c>
      <c r="S11" s="1">
        <f>VLOOKUP($A11,dlib,12,0)*(Físico!R11)</f>
        <v>0</v>
      </c>
      <c r="T11" s="1">
        <f>VLOOKUP($A11,dlib,12,0)*(Físico!S11)</f>
        <v>0</v>
      </c>
      <c r="U11" s="1">
        <f>VLOOKUP($A11,dlib,12,0)*(Físico!T11)</f>
        <v>0</v>
      </c>
      <c r="V11" s="1">
        <f>VLOOKUP($A11,dlib,12,0)*(Físico!U11)</f>
        <v>0</v>
      </c>
      <c r="W11" s="1">
        <f>VLOOKUP($A11,dlib,12,0)*(Físico!V11)</f>
        <v>0</v>
      </c>
      <c r="X11" s="1">
        <f>VLOOKUP($A11,dlib,12,0)*(Físico!W11)</f>
        <v>0</v>
      </c>
      <c r="Y11" s="1">
        <f t="shared" si="1"/>
        <v>0</v>
      </c>
      <c r="Z11" s="1"/>
      <c r="AA11" s="1"/>
      <c r="AB11" s="1"/>
    </row>
    <row r="12" spans="1:28" x14ac:dyDescent="0.25">
      <c r="A12">
        <f t="shared" si="0"/>
        <v>405050020</v>
      </c>
      <c r="B12" t="s">
        <v>9</v>
      </c>
      <c r="C12" s="1">
        <f>VLOOKUP($A12,dlib,12,0)*(Físico!B12)</f>
        <v>5412.96</v>
      </c>
      <c r="D12" s="1">
        <f>VLOOKUP($A12,dlib,12,0)*(Físico!C12)</f>
        <v>0</v>
      </c>
      <c r="E12" s="1">
        <f>VLOOKUP($A12,dlib,12,0)*(Físico!D12)</f>
        <v>0</v>
      </c>
      <c r="F12" s="1">
        <f>VLOOKUP($A12,dlib,12,0)*(Físico!E12)</f>
        <v>0</v>
      </c>
      <c r="G12" s="1">
        <f>VLOOKUP($A12,dlib,12,0)*(Físico!F12)</f>
        <v>0</v>
      </c>
      <c r="H12" s="1">
        <f>VLOOKUP($A12,dlib,12,0)*(Físico!G12)</f>
        <v>22554</v>
      </c>
      <c r="I12" s="1">
        <f>VLOOKUP($A12,dlib,12,0)*(Físico!H12)</f>
        <v>0</v>
      </c>
      <c r="J12" s="1">
        <f>VLOOKUP($A12,dlib,12,0)*(Físico!I12)</f>
        <v>0</v>
      </c>
      <c r="K12" s="1">
        <f>VLOOKUP($A12,dlib,12,0)*(Físico!J12)</f>
        <v>0</v>
      </c>
      <c r="L12" s="1">
        <f>VLOOKUP($A12,dlib,12,0)*(Físico!K12)</f>
        <v>0</v>
      </c>
      <c r="M12" s="1">
        <f>VLOOKUP($A12,dlib,12,0)*(Físico!L12)</f>
        <v>8570.52</v>
      </c>
      <c r="N12" s="1">
        <f>VLOOKUP($A12,dlib,12,0)*(Físico!M12)</f>
        <v>6315.12</v>
      </c>
      <c r="O12" s="1">
        <f>VLOOKUP($A12,dlib,12,0)*(Físico!N12)</f>
        <v>0</v>
      </c>
      <c r="P12" s="1">
        <f>VLOOKUP($A12,dlib,12,0)*(Físico!O12)</f>
        <v>14885.64</v>
      </c>
      <c r="Q12" s="1">
        <f>VLOOKUP($A12,dlib,12,0)*(Físico!P12)</f>
        <v>8119.44</v>
      </c>
      <c r="R12" s="1">
        <f>VLOOKUP($A12,dlib,12,0)*(Físico!Q12)</f>
        <v>0</v>
      </c>
      <c r="S12" s="1">
        <f>VLOOKUP($A12,dlib,12,0)*(Físico!R12)</f>
        <v>1804.32</v>
      </c>
      <c r="T12" s="1">
        <f>VLOOKUP($A12,dlib,12,0)*(Físico!S12)</f>
        <v>57287.159999999996</v>
      </c>
      <c r="U12" s="1">
        <f>VLOOKUP($A12,dlib,12,0)*(Físico!T12)</f>
        <v>0</v>
      </c>
      <c r="V12" s="1">
        <f>VLOOKUP($A12,dlib,12,0)*(Físico!U12)</f>
        <v>6315.12</v>
      </c>
      <c r="W12" s="1">
        <f>VLOOKUP($A12,dlib,12,0)*(Físico!V12)</f>
        <v>5864.04</v>
      </c>
      <c r="X12" s="1">
        <f>VLOOKUP($A12,dlib,12,0)*(Físico!W12)</f>
        <v>29771.279999999999</v>
      </c>
      <c r="Y12" s="1">
        <f t="shared" si="1"/>
        <v>166899.6</v>
      </c>
      <c r="Z12" s="1"/>
      <c r="AA12" s="1"/>
      <c r="AB12" s="1"/>
    </row>
    <row r="13" spans="1:28" x14ac:dyDescent="0.25">
      <c r="A13">
        <f t="shared" si="0"/>
        <v>405050127</v>
      </c>
      <c r="B13" t="s">
        <v>10</v>
      </c>
      <c r="C13" s="1">
        <f>VLOOKUP($A13,dlib,12,0)*(Físico!B13)</f>
        <v>0</v>
      </c>
      <c r="D13" s="1">
        <f>VLOOKUP($A13,dlib,12,0)*(Físico!C13)</f>
        <v>0</v>
      </c>
      <c r="E13" s="1">
        <f>VLOOKUP($A13,dlib,12,0)*(Físico!D13)</f>
        <v>0</v>
      </c>
      <c r="F13" s="1">
        <f>VLOOKUP($A13,dlib,12,0)*(Físico!E13)</f>
        <v>0</v>
      </c>
      <c r="G13" s="1">
        <f>VLOOKUP($A13,dlib,12,0)*(Físico!F13)</f>
        <v>0</v>
      </c>
      <c r="H13" s="1">
        <f>VLOOKUP($A13,dlib,12,0)*(Físico!G13)</f>
        <v>0</v>
      </c>
      <c r="I13" s="1">
        <f>VLOOKUP($A13,dlib,12,0)*(Físico!H13)</f>
        <v>0</v>
      </c>
      <c r="J13" s="1">
        <f>VLOOKUP($A13,dlib,12,0)*(Físico!I13)</f>
        <v>0</v>
      </c>
      <c r="K13" s="1">
        <f>VLOOKUP($A13,dlib,12,0)*(Físico!J13)</f>
        <v>0</v>
      </c>
      <c r="L13" s="1">
        <f>VLOOKUP($A13,dlib,12,0)*(Físico!K13)</f>
        <v>0</v>
      </c>
      <c r="M13" s="1">
        <f>VLOOKUP($A13,dlib,12,0)*(Físico!L13)</f>
        <v>0</v>
      </c>
      <c r="N13" s="1">
        <f>VLOOKUP($A13,dlib,12,0)*(Físico!M13)</f>
        <v>0</v>
      </c>
      <c r="O13" s="1">
        <f>VLOOKUP($A13,dlib,12,0)*(Físico!N13)</f>
        <v>0</v>
      </c>
      <c r="P13" s="1">
        <f>VLOOKUP($A13,dlib,12,0)*(Físico!O13)</f>
        <v>900</v>
      </c>
      <c r="Q13" s="1">
        <f>VLOOKUP($A13,dlib,12,0)*(Físico!P13)</f>
        <v>0</v>
      </c>
      <c r="R13" s="1">
        <f>VLOOKUP($A13,dlib,12,0)*(Físico!Q13)</f>
        <v>0</v>
      </c>
      <c r="S13" s="1">
        <f>VLOOKUP($A13,dlib,12,0)*(Físico!R13)</f>
        <v>0</v>
      </c>
      <c r="T13" s="1">
        <f>VLOOKUP($A13,dlib,12,0)*(Físico!S13)</f>
        <v>0</v>
      </c>
      <c r="U13" s="1">
        <f>VLOOKUP($A13,dlib,12,0)*(Físico!T13)</f>
        <v>0</v>
      </c>
      <c r="V13" s="1">
        <f>VLOOKUP($A13,dlib,12,0)*(Físico!U13)</f>
        <v>0</v>
      </c>
      <c r="W13" s="1">
        <f>VLOOKUP($A13,dlib,12,0)*(Físico!V13)</f>
        <v>0</v>
      </c>
      <c r="X13" s="1">
        <f>VLOOKUP($A13,dlib,12,0)*(Físico!W13)</f>
        <v>0</v>
      </c>
      <c r="Y13" s="1">
        <f t="shared" si="1"/>
        <v>900</v>
      </c>
      <c r="Z13" s="1"/>
      <c r="AA13" s="1"/>
      <c r="AB13" s="1"/>
    </row>
    <row r="14" spans="1:28" x14ac:dyDescent="0.25">
      <c r="A14">
        <f t="shared" si="0"/>
        <v>405050194</v>
      </c>
      <c r="B14" t="s">
        <v>11</v>
      </c>
      <c r="C14" s="1">
        <f>VLOOKUP($A14,dlib,12,0)*(Físico!B14)</f>
        <v>0</v>
      </c>
      <c r="D14" s="1">
        <f>VLOOKUP($A14,dlib,12,0)*(Físico!C14)</f>
        <v>0</v>
      </c>
      <c r="E14" s="1">
        <f>VLOOKUP($A14,dlib,12,0)*(Físico!D14)</f>
        <v>0</v>
      </c>
      <c r="F14" s="1">
        <f>VLOOKUP($A14,dlib,12,0)*(Físico!E14)</f>
        <v>0</v>
      </c>
      <c r="G14" s="1">
        <f>VLOOKUP($A14,dlib,12,0)*(Físico!F14)</f>
        <v>0</v>
      </c>
      <c r="H14" s="1">
        <f>VLOOKUP($A14,dlib,12,0)*(Físico!G14)</f>
        <v>0</v>
      </c>
      <c r="I14" s="1">
        <f>VLOOKUP($A14,dlib,12,0)*(Físico!H14)</f>
        <v>0</v>
      </c>
      <c r="J14" s="1">
        <f>VLOOKUP($A14,dlib,12,0)*(Físico!I14)</f>
        <v>0</v>
      </c>
      <c r="K14" s="1">
        <f>VLOOKUP($A14,dlib,12,0)*(Físico!J14)</f>
        <v>0</v>
      </c>
      <c r="L14" s="1">
        <f>VLOOKUP($A14,dlib,12,0)*(Físico!K14)</f>
        <v>0</v>
      </c>
      <c r="M14" s="1">
        <f>VLOOKUP($A14,dlib,12,0)*(Físico!L14)</f>
        <v>0</v>
      </c>
      <c r="N14" s="1">
        <f>VLOOKUP($A14,dlib,12,0)*(Físico!M14)</f>
        <v>5850</v>
      </c>
      <c r="O14" s="1">
        <f>VLOOKUP($A14,dlib,12,0)*(Físico!N14)</f>
        <v>0</v>
      </c>
      <c r="P14" s="1">
        <f>VLOOKUP($A14,dlib,12,0)*(Físico!O14)</f>
        <v>34200</v>
      </c>
      <c r="Q14" s="1">
        <f>VLOOKUP($A14,dlib,12,0)*(Físico!P14)</f>
        <v>0</v>
      </c>
      <c r="R14" s="1">
        <f>VLOOKUP($A14,dlib,12,0)*(Físico!Q14)</f>
        <v>900</v>
      </c>
      <c r="S14" s="1">
        <f>VLOOKUP($A14,dlib,12,0)*(Físico!R14)</f>
        <v>0</v>
      </c>
      <c r="T14" s="1">
        <f>VLOOKUP($A14,dlib,12,0)*(Físico!S14)</f>
        <v>0</v>
      </c>
      <c r="U14" s="1">
        <f>VLOOKUP($A14,dlib,12,0)*(Físico!T14)</f>
        <v>0</v>
      </c>
      <c r="V14" s="1">
        <f>VLOOKUP($A14,dlib,12,0)*(Físico!U14)</f>
        <v>1350</v>
      </c>
      <c r="W14" s="1">
        <f>VLOOKUP($A14,dlib,12,0)*(Físico!V14)</f>
        <v>0</v>
      </c>
      <c r="X14" s="1">
        <f>VLOOKUP($A14,dlib,12,0)*(Físico!W14)</f>
        <v>0</v>
      </c>
      <c r="Y14" s="1">
        <f t="shared" si="1"/>
        <v>42300</v>
      </c>
      <c r="Z14" s="1"/>
      <c r="AA14" s="1"/>
      <c r="AB14" s="1"/>
    </row>
    <row r="15" spans="1:28" x14ac:dyDescent="0.25">
      <c r="A15">
        <f t="shared" si="0"/>
        <v>405050216</v>
      </c>
      <c r="B15" t="s">
        <v>79</v>
      </c>
      <c r="C15" s="1">
        <f>VLOOKUP($A15,dlib,12,0)*(Físico!B15)</f>
        <v>0</v>
      </c>
      <c r="D15" s="1">
        <f>VLOOKUP($A15,dlib,12,0)*(Físico!C15)</f>
        <v>0</v>
      </c>
      <c r="E15" s="1">
        <f>VLOOKUP($A15,dlib,12,0)*(Físico!D15)</f>
        <v>0</v>
      </c>
      <c r="F15" s="1">
        <f>VLOOKUP($A15,dlib,12,0)*(Físico!E15)</f>
        <v>0</v>
      </c>
      <c r="G15" s="1">
        <f>VLOOKUP($A15,dlib,12,0)*(Físico!F15)</f>
        <v>0</v>
      </c>
      <c r="H15" s="1">
        <f>VLOOKUP($A15,dlib,12,0)*(Físico!G15)</f>
        <v>0</v>
      </c>
      <c r="I15" s="1">
        <f>VLOOKUP($A15,dlib,12,0)*(Físico!H15)</f>
        <v>0</v>
      </c>
      <c r="J15" s="1">
        <f>VLOOKUP($A15,dlib,12,0)*(Físico!I15)</f>
        <v>0</v>
      </c>
      <c r="K15" s="1">
        <f>VLOOKUP($A15,dlib,12,0)*(Físico!J15)</f>
        <v>0</v>
      </c>
      <c r="L15" s="1">
        <f>VLOOKUP($A15,dlib,12,0)*(Físico!K15)</f>
        <v>0</v>
      </c>
      <c r="M15" s="1">
        <f>VLOOKUP($A15,dlib,12,0)*(Físico!L15)</f>
        <v>0</v>
      </c>
      <c r="N15" s="1">
        <f>VLOOKUP($A15,dlib,12,0)*(Físico!M15)</f>
        <v>0</v>
      </c>
      <c r="O15" s="1">
        <f>VLOOKUP($A15,dlib,12,0)*(Físico!N15)</f>
        <v>0</v>
      </c>
      <c r="P15" s="1">
        <f>VLOOKUP($A15,dlib,12,0)*(Físico!O15)</f>
        <v>0</v>
      </c>
      <c r="Q15" s="1">
        <f>VLOOKUP($A15,dlib,12,0)*(Físico!P15)</f>
        <v>0</v>
      </c>
      <c r="R15" s="1">
        <f>VLOOKUP($A15,dlib,12,0)*(Físico!Q15)</f>
        <v>0</v>
      </c>
      <c r="S15" s="1">
        <f>VLOOKUP($A15,dlib,12,0)*(Físico!R15)</f>
        <v>0</v>
      </c>
      <c r="T15" s="1">
        <f>VLOOKUP($A15,dlib,12,0)*(Físico!S15)</f>
        <v>0</v>
      </c>
      <c r="U15" s="1">
        <f>VLOOKUP($A15,dlib,12,0)*(Físico!T15)</f>
        <v>0</v>
      </c>
      <c r="V15" s="1">
        <f>VLOOKUP($A15,dlib,12,0)*(Físico!U15)</f>
        <v>0</v>
      </c>
      <c r="W15" s="1">
        <f>VLOOKUP($A15,dlib,12,0)*(Físico!V15)</f>
        <v>0</v>
      </c>
      <c r="X15" s="1">
        <f>VLOOKUP($A15,dlib,12,0)*(Físico!W15)</f>
        <v>0</v>
      </c>
      <c r="Y15" s="1">
        <f t="shared" si="1"/>
        <v>0</v>
      </c>
      <c r="Z15" s="1"/>
      <c r="AA15" s="1"/>
      <c r="AB15" s="1"/>
    </row>
    <row r="16" spans="1:28" x14ac:dyDescent="0.25">
      <c r="A16">
        <f t="shared" si="0"/>
        <v>405050224</v>
      </c>
      <c r="B16" t="s">
        <v>12</v>
      </c>
      <c r="C16" s="1">
        <f>VLOOKUP($A16,dlib,12,0)*(Físico!B16)</f>
        <v>0</v>
      </c>
      <c r="D16" s="1">
        <f>VLOOKUP($A16,dlib,12,0)*(Físico!C16)</f>
        <v>0</v>
      </c>
      <c r="E16" s="1">
        <f>VLOOKUP($A16,dlib,12,0)*(Físico!D16)</f>
        <v>0</v>
      </c>
      <c r="F16" s="1">
        <f>VLOOKUP($A16,dlib,12,0)*(Físico!E16)</f>
        <v>0</v>
      </c>
      <c r="G16" s="1">
        <f>VLOOKUP($A16,dlib,12,0)*(Físico!F16)</f>
        <v>0</v>
      </c>
      <c r="H16" s="1">
        <f>VLOOKUP($A16,dlib,12,0)*(Físico!G16)</f>
        <v>0</v>
      </c>
      <c r="I16" s="1">
        <f>VLOOKUP($A16,dlib,12,0)*(Físico!H16)</f>
        <v>0</v>
      </c>
      <c r="J16" s="1">
        <f>VLOOKUP($A16,dlib,12,0)*(Físico!I16)</f>
        <v>0</v>
      </c>
      <c r="K16" s="1">
        <f>VLOOKUP($A16,dlib,12,0)*(Físico!J16)</f>
        <v>0</v>
      </c>
      <c r="L16" s="1">
        <f>VLOOKUP($A16,dlib,12,0)*(Físico!K16)</f>
        <v>0</v>
      </c>
      <c r="M16" s="1">
        <f>VLOOKUP($A16,dlib,12,0)*(Físico!L16)</f>
        <v>0</v>
      </c>
      <c r="N16" s="1">
        <f>VLOOKUP($A16,dlib,12,0)*(Físico!M16)</f>
        <v>0</v>
      </c>
      <c r="O16" s="1">
        <f>VLOOKUP($A16,dlib,12,0)*(Físico!N16)</f>
        <v>0</v>
      </c>
      <c r="P16" s="1">
        <f>VLOOKUP($A16,dlib,12,0)*(Físico!O16)</f>
        <v>0</v>
      </c>
      <c r="Q16" s="1">
        <f>VLOOKUP($A16,dlib,12,0)*(Físico!P16)</f>
        <v>0</v>
      </c>
      <c r="R16" s="1">
        <f>VLOOKUP($A16,dlib,12,0)*(Físico!Q16)</f>
        <v>0</v>
      </c>
      <c r="S16" s="1">
        <f>VLOOKUP($A16,dlib,12,0)*(Físico!R16)</f>
        <v>0</v>
      </c>
      <c r="T16" s="1">
        <f>VLOOKUP($A16,dlib,12,0)*(Físico!S16)</f>
        <v>0</v>
      </c>
      <c r="U16" s="1">
        <f>VLOOKUP($A16,dlib,12,0)*(Físico!T16)</f>
        <v>0</v>
      </c>
      <c r="V16" s="1">
        <f>VLOOKUP($A16,dlib,12,0)*(Físico!U16)</f>
        <v>0</v>
      </c>
      <c r="W16" s="1">
        <f>VLOOKUP($A16,dlib,12,0)*(Físico!V16)</f>
        <v>0</v>
      </c>
      <c r="X16" s="1">
        <f>VLOOKUP($A16,dlib,12,0)*(Físico!W16)</f>
        <v>0</v>
      </c>
      <c r="Y16" s="1">
        <f t="shared" si="1"/>
        <v>0</v>
      </c>
      <c r="Z16" s="1"/>
      <c r="AA16" s="1"/>
      <c r="AB16" s="1"/>
    </row>
    <row r="17" spans="1:28" x14ac:dyDescent="0.25">
      <c r="A17">
        <f t="shared" si="0"/>
        <v>405050321</v>
      </c>
      <c r="B17" t="s">
        <v>13</v>
      </c>
      <c r="C17" s="1">
        <f>VLOOKUP($A17,dlib,12,0)*(Físico!B17)</f>
        <v>0</v>
      </c>
      <c r="D17" s="1">
        <f>VLOOKUP($A17,dlib,12,0)*(Físico!C17)</f>
        <v>0</v>
      </c>
      <c r="E17" s="1">
        <f>VLOOKUP($A17,dlib,12,0)*(Físico!D17)</f>
        <v>0</v>
      </c>
      <c r="F17" s="1">
        <f>VLOOKUP($A17,dlib,12,0)*(Físico!E17)</f>
        <v>0</v>
      </c>
      <c r="G17" s="1">
        <f>VLOOKUP($A17,dlib,12,0)*(Físico!F17)</f>
        <v>0</v>
      </c>
      <c r="H17" s="1">
        <f>VLOOKUP($A17,dlib,12,0)*(Físico!G17)</f>
        <v>0</v>
      </c>
      <c r="I17" s="1">
        <f>VLOOKUP($A17,dlib,12,0)*(Físico!H17)</f>
        <v>0</v>
      </c>
      <c r="J17" s="1">
        <f>VLOOKUP($A17,dlib,12,0)*(Físico!I17)</f>
        <v>0</v>
      </c>
      <c r="K17" s="1">
        <f>VLOOKUP($A17,dlib,12,0)*(Físico!J17)</f>
        <v>0</v>
      </c>
      <c r="L17" s="1">
        <f>VLOOKUP($A17,dlib,12,0)*(Físico!K17)</f>
        <v>0</v>
      </c>
      <c r="M17" s="1">
        <f>VLOOKUP($A17,dlib,12,0)*(Físico!L17)</f>
        <v>0</v>
      </c>
      <c r="N17" s="1">
        <f>VLOOKUP($A17,dlib,12,0)*(Físico!M17)</f>
        <v>0</v>
      </c>
      <c r="O17" s="1">
        <f>VLOOKUP($A17,dlib,12,0)*(Físico!N17)</f>
        <v>0</v>
      </c>
      <c r="P17" s="1">
        <f>VLOOKUP($A17,dlib,12,0)*(Físico!O17)</f>
        <v>0</v>
      </c>
      <c r="Q17" s="1">
        <f>VLOOKUP($A17,dlib,12,0)*(Físico!P17)</f>
        <v>0</v>
      </c>
      <c r="R17" s="1">
        <f>VLOOKUP($A17,dlib,12,0)*(Físico!Q17)</f>
        <v>0</v>
      </c>
      <c r="S17" s="1">
        <f>VLOOKUP($A17,dlib,12,0)*(Físico!R17)</f>
        <v>0</v>
      </c>
      <c r="T17" s="1">
        <f>VLOOKUP($A17,dlib,12,0)*(Físico!S17)</f>
        <v>0</v>
      </c>
      <c r="U17" s="1">
        <f>VLOOKUP($A17,dlib,12,0)*(Físico!T17)</f>
        <v>0</v>
      </c>
      <c r="V17" s="1">
        <f>VLOOKUP($A17,dlib,12,0)*(Físico!U17)</f>
        <v>0</v>
      </c>
      <c r="W17" s="1">
        <f>VLOOKUP($A17,dlib,12,0)*(Físico!V17)</f>
        <v>0</v>
      </c>
      <c r="X17" s="1">
        <f>VLOOKUP($A17,dlib,12,0)*(Físico!W17)</f>
        <v>0</v>
      </c>
      <c r="Y17" s="1">
        <f t="shared" si="1"/>
        <v>0</v>
      </c>
      <c r="Z17" s="1"/>
      <c r="AA17" s="1"/>
      <c r="AB17" s="1"/>
    </row>
    <row r="18" spans="1:28" x14ac:dyDescent="0.25">
      <c r="A18">
        <f t="shared" si="0"/>
        <v>405050372</v>
      </c>
      <c r="B18" t="s">
        <v>14</v>
      </c>
      <c r="C18" s="1">
        <f>VLOOKUP($A18,dlib,12,0)*(Físico!B18)</f>
        <v>0</v>
      </c>
      <c r="D18" s="1">
        <f>VLOOKUP($A18,dlib,12,0)*(Físico!C18)</f>
        <v>0</v>
      </c>
      <c r="E18" s="1">
        <f>VLOOKUP($A18,dlib,12,0)*(Físico!D18)</f>
        <v>0</v>
      </c>
      <c r="F18" s="1">
        <f>VLOOKUP($A18,dlib,12,0)*(Físico!E18)</f>
        <v>0</v>
      </c>
      <c r="G18" s="1">
        <f>VLOOKUP($A18,dlib,12,0)*(Físico!F18)</f>
        <v>0</v>
      </c>
      <c r="H18" s="1">
        <f>VLOOKUP($A18,dlib,12,0)*(Físico!G18)</f>
        <v>0</v>
      </c>
      <c r="I18" s="1">
        <f>VLOOKUP($A18,dlib,12,0)*(Físico!H18)</f>
        <v>0</v>
      </c>
      <c r="J18" s="1">
        <f>VLOOKUP($A18,dlib,12,0)*(Físico!I18)</f>
        <v>0</v>
      </c>
      <c r="K18" s="1">
        <f>VLOOKUP($A18,dlib,12,0)*(Físico!J18)</f>
        <v>0</v>
      </c>
      <c r="L18" s="1">
        <f>VLOOKUP($A18,dlib,12,0)*(Físico!K18)</f>
        <v>0</v>
      </c>
      <c r="M18" s="1">
        <f>VLOOKUP($A18,dlib,12,0)*(Físico!L18)</f>
        <v>0</v>
      </c>
      <c r="N18" s="1">
        <f>VLOOKUP($A18,dlib,12,0)*(Físico!M18)</f>
        <v>0</v>
      </c>
      <c r="O18" s="1">
        <f>VLOOKUP($A18,dlib,12,0)*(Físico!N18)</f>
        <v>0</v>
      </c>
      <c r="P18" s="1">
        <f>VLOOKUP($A18,dlib,12,0)*(Físico!O18)</f>
        <v>0</v>
      </c>
      <c r="Q18" s="1">
        <f>VLOOKUP($A18,dlib,12,0)*(Físico!P18)</f>
        <v>0</v>
      </c>
      <c r="R18" s="1">
        <f>VLOOKUP($A18,dlib,12,0)*(Físico!Q18)</f>
        <v>0</v>
      </c>
      <c r="S18" s="1">
        <f>VLOOKUP($A18,dlib,12,0)*(Físico!R18)</f>
        <v>0</v>
      </c>
      <c r="T18" s="1">
        <f>VLOOKUP($A18,dlib,12,0)*(Físico!S18)</f>
        <v>0</v>
      </c>
      <c r="U18" s="1">
        <f>VLOOKUP($A18,dlib,12,0)*(Físico!T18)</f>
        <v>0</v>
      </c>
      <c r="V18" s="1">
        <f>VLOOKUP($A18,dlib,12,0)*(Físico!U18)</f>
        <v>0</v>
      </c>
      <c r="W18" s="1">
        <f>VLOOKUP($A18,dlib,12,0)*(Físico!V18)</f>
        <v>0</v>
      </c>
      <c r="X18" s="1">
        <f>VLOOKUP($A18,dlib,12,0)*(Físico!W18)</f>
        <v>0</v>
      </c>
      <c r="Y18" s="1">
        <f t="shared" si="1"/>
        <v>0</v>
      </c>
      <c r="Z18" s="1"/>
      <c r="AA18" s="1"/>
      <c r="AB18" s="1"/>
    </row>
    <row r="19" spans="1:28" x14ac:dyDescent="0.25">
      <c r="A19">
        <f t="shared" si="0"/>
        <v>409050083</v>
      </c>
      <c r="B19" t="s">
        <v>15</v>
      </c>
      <c r="C19" s="1">
        <f>VLOOKUP($A19,dlib,12,0)*(Físico!B19)</f>
        <v>0</v>
      </c>
      <c r="D19" s="1">
        <f>VLOOKUP($A19,dlib,12,0)*(Físico!C19)</f>
        <v>0</v>
      </c>
      <c r="E19" s="1">
        <f>VLOOKUP($A19,dlib,12,0)*(Físico!D19)</f>
        <v>0</v>
      </c>
      <c r="F19" s="1">
        <f>VLOOKUP($A19,dlib,12,0)*(Físico!E19)</f>
        <v>0</v>
      </c>
      <c r="G19" s="1">
        <f>VLOOKUP($A19,dlib,12,0)*(Físico!F19)</f>
        <v>0</v>
      </c>
      <c r="H19" s="1">
        <f>VLOOKUP($A19,dlib,12,0)*(Físico!G19)</f>
        <v>0</v>
      </c>
      <c r="I19" s="1">
        <f>VLOOKUP($A19,dlib,12,0)*(Físico!H19)</f>
        <v>0</v>
      </c>
      <c r="J19" s="1">
        <f>VLOOKUP($A19,dlib,12,0)*(Físico!I19)</f>
        <v>0</v>
      </c>
      <c r="K19" s="1">
        <f>VLOOKUP($A19,dlib,12,0)*(Físico!J19)</f>
        <v>0</v>
      </c>
      <c r="L19" s="1">
        <f>VLOOKUP($A19,dlib,12,0)*(Físico!K19)</f>
        <v>0</v>
      </c>
      <c r="M19" s="1">
        <f>VLOOKUP($A19,dlib,12,0)*(Físico!L19)</f>
        <v>0</v>
      </c>
      <c r="N19" s="1">
        <f>VLOOKUP($A19,dlib,12,0)*(Físico!M19)</f>
        <v>0</v>
      </c>
      <c r="O19" s="1">
        <f>VLOOKUP($A19,dlib,12,0)*(Físico!N19)</f>
        <v>0</v>
      </c>
      <c r="P19" s="1">
        <f>VLOOKUP($A19,dlib,12,0)*(Físico!O19)</f>
        <v>0</v>
      </c>
      <c r="Q19" s="1">
        <f>VLOOKUP($A19,dlib,12,0)*(Físico!P19)</f>
        <v>0</v>
      </c>
      <c r="R19" s="1">
        <f>VLOOKUP($A19,dlib,12,0)*(Físico!Q19)</f>
        <v>0</v>
      </c>
      <c r="S19" s="1">
        <f>VLOOKUP($A19,dlib,12,0)*(Físico!R19)</f>
        <v>0</v>
      </c>
      <c r="T19" s="1">
        <f>VLOOKUP($A19,dlib,12,0)*(Físico!S19)</f>
        <v>0</v>
      </c>
      <c r="U19" s="1">
        <f>VLOOKUP($A19,dlib,12,0)*(Físico!T19)</f>
        <v>0</v>
      </c>
      <c r="V19" s="1">
        <f>VLOOKUP($A19,dlib,12,0)*(Físico!U19)</f>
        <v>0</v>
      </c>
      <c r="W19" s="1">
        <f>VLOOKUP($A19,dlib,12,0)*(Físico!V19)</f>
        <v>0</v>
      </c>
      <c r="X19" s="1">
        <f>VLOOKUP($A19,dlib,12,0)*(Físico!W19)</f>
        <v>0</v>
      </c>
      <c r="Y19" s="1">
        <f t="shared" si="1"/>
        <v>0</v>
      </c>
      <c r="Z19" s="1"/>
      <c r="AA19" s="1"/>
      <c r="AB19" s="1"/>
    </row>
    <row r="20" spans="1:28" x14ac:dyDescent="0.25">
      <c r="B20" t="s">
        <v>16</v>
      </c>
      <c r="C20" s="1">
        <f>SUM(C2:C19)</f>
        <v>10255.41</v>
      </c>
      <c r="D20" s="1">
        <f t="shared" ref="D20:X20" si="2">SUM(D2:D19)</f>
        <v>0</v>
      </c>
      <c r="E20" s="1">
        <f t="shared" si="2"/>
        <v>0</v>
      </c>
      <c r="F20" s="1">
        <f t="shared" si="2"/>
        <v>0</v>
      </c>
      <c r="G20" s="1">
        <f t="shared" si="2"/>
        <v>0</v>
      </c>
      <c r="H20" s="1">
        <f t="shared" si="2"/>
        <v>22554</v>
      </c>
      <c r="I20" s="1">
        <f t="shared" si="2"/>
        <v>0</v>
      </c>
      <c r="J20" s="1">
        <f t="shared" si="2"/>
        <v>0</v>
      </c>
      <c r="K20" s="1">
        <f t="shared" si="2"/>
        <v>157.5</v>
      </c>
      <c r="L20" s="1">
        <f t="shared" si="2"/>
        <v>61337.7</v>
      </c>
      <c r="M20" s="1">
        <f t="shared" si="2"/>
        <v>8570.52</v>
      </c>
      <c r="N20" s="1">
        <f t="shared" si="2"/>
        <v>12795.119999999999</v>
      </c>
      <c r="O20" s="1">
        <f t="shared" si="2"/>
        <v>2835</v>
      </c>
      <c r="P20" s="1">
        <f t="shared" si="2"/>
        <v>89801.34</v>
      </c>
      <c r="Q20" s="1">
        <f t="shared" si="2"/>
        <v>8119.44</v>
      </c>
      <c r="R20" s="1">
        <f t="shared" si="2"/>
        <v>900</v>
      </c>
      <c r="S20" s="1">
        <f t="shared" si="2"/>
        <v>1804.32</v>
      </c>
      <c r="T20" s="1">
        <f t="shared" si="2"/>
        <v>57287.159999999996</v>
      </c>
      <c r="U20" s="1">
        <f t="shared" si="2"/>
        <v>0</v>
      </c>
      <c r="V20" s="1">
        <f t="shared" si="2"/>
        <v>8741.2199999999993</v>
      </c>
      <c r="W20" s="1">
        <f t="shared" si="2"/>
        <v>5864.04</v>
      </c>
      <c r="X20" s="1">
        <f t="shared" si="2"/>
        <v>29771.279999999999</v>
      </c>
      <c r="Y20" s="1">
        <f>SUM(Y2:Y19)</f>
        <v>320794.05</v>
      </c>
      <c r="Z20" s="1"/>
      <c r="AA20" s="1"/>
      <c r="AB20" s="1"/>
    </row>
    <row r="21" spans="1:28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B51B-A36B-4812-A4CC-943F586ACE71}">
  <dimension ref="A1:X20"/>
  <sheetViews>
    <sheetView tabSelected="1" workbookViewId="0">
      <selection activeCell="X20" sqref="X20"/>
    </sheetView>
  </sheetViews>
  <sheetFormatPr defaultRowHeight="15" x14ac:dyDescent="0.25"/>
  <cols>
    <col min="2" max="2" width="13.28515625" bestFit="1" customWidth="1"/>
    <col min="24" max="24" width="15.85546875" bestFit="1" customWidth="1"/>
  </cols>
  <sheetData>
    <row r="1" spans="1:24" x14ac:dyDescent="0.25">
      <c r="A1" t="s">
        <v>0</v>
      </c>
      <c r="B1" t="s">
        <v>17</v>
      </c>
      <c r="C1" t="s">
        <v>18</v>
      </c>
      <c r="D1" t="s">
        <v>19</v>
      </c>
      <c r="E1" t="s">
        <v>84</v>
      </c>
      <c r="F1" t="s">
        <v>85</v>
      </c>
      <c r="G1" t="s">
        <v>20</v>
      </c>
      <c r="H1" t="s">
        <v>21</v>
      </c>
      <c r="I1" t="s">
        <v>80</v>
      </c>
      <c r="J1" t="s">
        <v>22</v>
      </c>
      <c r="K1" t="s">
        <v>81</v>
      </c>
      <c r="L1" t="s">
        <v>23</v>
      </c>
      <c r="M1" t="s">
        <v>24</v>
      </c>
      <c r="N1" t="s">
        <v>25</v>
      </c>
      <c r="O1" t="s">
        <v>82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16</v>
      </c>
    </row>
    <row r="2" spans="1:24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551.25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2205</v>
      </c>
      <c r="N2" s="2">
        <f>Financeiro!N2+Complemento!O2</f>
        <v>9922.5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SUM(B2:W2)</f>
        <v>12678.75</v>
      </c>
    </row>
    <row r="3" spans="1:24" x14ac:dyDescent="0.25">
      <c r="A3" t="s">
        <v>2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6896.6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 t="shared" ref="X3:X18" si="0">SUM(B3:W3)</f>
        <v>6896.6</v>
      </c>
    </row>
    <row r="4" spans="1:24" x14ac:dyDescent="0.25">
      <c r="A4" t="s">
        <v>3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3732.48</v>
      </c>
      <c r="H4" s="2">
        <f>Financeiro!H4+Complemento!I4</f>
        <v>11197.44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 t="shared" si="0"/>
        <v>14929.92</v>
      </c>
    </row>
    <row r="5" spans="1:24" x14ac:dyDescent="0.25">
      <c r="A5" t="s">
        <v>4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3323.52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 t="shared" si="0"/>
        <v>3323.52</v>
      </c>
    </row>
    <row r="6" spans="1:24" x14ac:dyDescent="0.25">
      <c r="A6" t="s">
        <v>78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4671.28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 t="shared" si="0"/>
        <v>4671.28</v>
      </c>
    </row>
    <row r="7" spans="1:24" x14ac:dyDescent="0.25">
      <c r="A7" t="s">
        <v>5</v>
      </c>
      <c r="B7" s="2">
        <f>Financeiro!B7+Complemento!C7</f>
        <v>6779.43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122675.4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79631.399999999994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2152.1999999999998</v>
      </c>
      <c r="V7" s="2">
        <f>Financeiro!V7+Complemento!W7</f>
        <v>0</v>
      </c>
      <c r="W7" s="2">
        <f>Financeiro!W7+Complemento!X7</f>
        <v>0</v>
      </c>
      <c r="X7" s="2">
        <f t="shared" si="0"/>
        <v>211238.43</v>
      </c>
    </row>
    <row r="8" spans="1:24" x14ac:dyDescent="0.25">
      <c r="A8" t="s">
        <v>6</v>
      </c>
      <c r="B8" s="2">
        <f>Financeiro!B8+Complemento!C8</f>
        <v>0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9145.92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2286.48</v>
      </c>
      <c r="X8" s="2">
        <f t="shared" si="0"/>
        <v>11432.4</v>
      </c>
    </row>
    <row r="9" spans="1:24" x14ac:dyDescent="0.25">
      <c r="A9" t="s">
        <v>7</v>
      </c>
      <c r="B9" s="2">
        <f>Financeiro!B9+Complemento!C9</f>
        <v>860.92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2582.7600000000002</v>
      </c>
      <c r="N9" s="2">
        <f>Financeiro!N9+Complemento!O9</f>
        <v>0</v>
      </c>
      <c r="O9" s="2">
        <f>Financeiro!O9+Complemento!P9</f>
        <v>2582.7600000000002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106754.08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16357.48</v>
      </c>
      <c r="W9" s="2">
        <f>Financeiro!W9+Complemento!X9</f>
        <v>0</v>
      </c>
      <c r="X9" s="2">
        <f t="shared" si="0"/>
        <v>129138</v>
      </c>
    </row>
    <row r="10" spans="1:24" x14ac:dyDescent="0.25">
      <c r="A10" t="s">
        <v>83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587.51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 t="shared" si="0"/>
        <v>587.51</v>
      </c>
    </row>
    <row r="11" spans="1:24" x14ac:dyDescent="0.25">
      <c r="A11" t="s">
        <v>8</v>
      </c>
      <c r="B11" s="2">
        <f>Financeiro!B11+Complemento!C11</f>
        <v>0</v>
      </c>
      <c r="C11" s="2">
        <f>Financeiro!C11+Complemento!D11</f>
        <v>1797.76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90786.880000000005</v>
      </c>
      <c r="H11" s="2">
        <f>Financeiro!H11+Complemento!I11</f>
        <v>3595.52</v>
      </c>
      <c r="I11" s="2">
        <f>Financeiro!I11+Complemento!J11</f>
        <v>0</v>
      </c>
      <c r="J11" s="2">
        <f>Financeiro!J11+Complemento!K11</f>
        <v>14382.08</v>
      </c>
      <c r="K11" s="2">
        <f>Financeiro!K11+Complemento!L11</f>
        <v>0</v>
      </c>
      <c r="L11" s="2">
        <f>Financeiro!L11+Complemento!M11</f>
        <v>16179.84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 t="shared" si="0"/>
        <v>126742.08</v>
      </c>
    </row>
    <row r="12" spans="1:24" x14ac:dyDescent="0.25">
      <c r="A12" t="s">
        <v>9</v>
      </c>
      <c r="B12" s="2">
        <f>Financeiro!B12+Complemento!C12</f>
        <v>12179.16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50746.5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19283.669999999998</v>
      </c>
      <c r="M12" s="2">
        <f>Financeiro!M12+Complemento!N12</f>
        <v>14209.02</v>
      </c>
      <c r="N12" s="2">
        <f>Financeiro!N12+Complemento!O12</f>
        <v>0</v>
      </c>
      <c r="O12" s="2">
        <f>Financeiro!O12+Complemento!P12</f>
        <v>33492.69</v>
      </c>
      <c r="P12" s="2">
        <f>Financeiro!P12+Complemento!Q12</f>
        <v>18268.739999999998</v>
      </c>
      <c r="Q12" s="2">
        <f>Financeiro!Q12+Complemento!R12</f>
        <v>0</v>
      </c>
      <c r="R12" s="2">
        <f>Financeiro!R12+Complemento!S12</f>
        <v>4059.7200000000003</v>
      </c>
      <c r="S12" s="2">
        <f>Financeiro!S12+Complemento!T12</f>
        <v>128896.10999999999</v>
      </c>
      <c r="T12" s="2">
        <f>Financeiro!T12+Complemento!U12</f>
        <v>0</v>
      </c>
      <c r="U12" s="2">
        <f>Financeiro!U12+Complemento!V12</f>
        <v>14209.02</v>
      </c>
      <c r="V12" s="2">
        <f>Financeiro!V12+Complemento!W12</f>
        <v>13194.09</v>
      </c>
      <c r="W12" s="2">
        <f>Financeiro!W12+Complemento!X12</f>
        <v>66985.38</v>
      </c>
      <c r="X12" s="2">
        <f t="shared" si="0"/>
        <v>375524.10000000003</v>
      </c>
    </row>
    <row r="13" spans="1:24" x14ac:dyDescent="0.25">
      <c r="A13" t="s">
        <v>10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1350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 t="shared" si="0"/>
        <v>1350</v>
      </c>
    </row>
    <row r="14" spans="1:24" x14ac:dyDescent="0.25">
      <c r="A14" t="s">
        <v>11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8775</v>
      </c>
      <c r="N14" s="2">
        <f>Financeiro!N14+Complemento!O14</f>
        <v>0</v>
      </c>
      <c r="O14" s="2">
        <f>Financeiro!O14+Complemento!P14</f>
        <v>51300</v>
      </c>
      <c r="P14" s="2">
        <f>Financeiro!P14+Complemento!Q14</f>
        <v>0</v>
      </c>
      <c r="Q14" s="2">
        <f>Financeiro!Q14+Complemento!R14</f>
        <v>1350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2025</v>
      </c>
      <c r="V14" s="2">
        <f>Financeiro!V14+Complemento!W14</f>
        <v>0</v>
      </c>
      <c r="W14" s="2">
        <f>Financeiro!W14+Complemento!X14</f>
        <v>0</v>
      </c>
      <c r="X14" s="2">
        <f t="shared" si="0"/>
        <v>63450</v>
      </c>
    </row>
    <row r="15" spans="1:24" x14ac:dyDescent="0.25">
      <c r="A15" t="s">
        <v>79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13092.52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 t="shared" si="0"/>
        <v>13092.52</v>
      </c>
    </row>
    <row r="16" spans="1:24" x14ac:dyDescent="0.25">
      <c r="A16" t="s">
        <v>12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51499.92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 t="shared" si="0"/>
        <v>51499.92</v>
      </c>
    </row>
    <row r="17" spans="1:24" x14ac:dyDescent="0.25">
      <c r="A17" t="s">
        <v>13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30543.9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 t="shared" si="0"/>
        <v>30543.9</v>
      </c>
    </row>
    <row r="18" spans="1:24" x14ac:dyDescent="0.25">
      <c r="A18" t="s">
        <v>14</v>
      </c>
      <c r="B18" s="2">
        <f>Financeiro!B18+Complemento!C18</f>
        <v>48864</v>
      </c>
      <c r="C18" s="2">
        <f>Financeiro!C18+Complemento!D18</f>
        <v>0</v>
      </c>
      <c r="D18" s="2">
        <f>Financeiro!D18+Complemento!E18</f>
        <v>417787.2</v>
      </c>
      <c r="E18" s="2">
        <f>Financeiro!E18+Complemento!F18</f>
        <v>122160</v>
      </c>
      <c r="F18" s="2">
        <f>Financeiro!F18+Complemento!G18</f>
        <v>39351.599999999999</v>
      </c>
      <c r="G18" s="2">
        <f>Financeiro!G18+Complemento!H18</f>
        <v>85512</v>
      </c>
      <c r="H18" s="2">
        <f>Financeiro!H18+Complemento!I18</f>
        <v>84933.6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87955.199999999997</v>
      </c>
      <c r="L18" s="2">
        <f>Financeiro!L18+Complemento!M18</f>
        <v>17102.400000000001</v>
      </c>
      <c r="M18" s="2">
        <f>Financeiro!M18+Complemento!N18</f>
        <v>76960.800000000003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39091.199999999997</v>
      </c>
      <c r="Q18" s="2">
        <f>Financeiro!Q18+Complemento!R18</f>
        <v>0</v>
      </c>
      <c r="R18" s="2">
        <f>Financeiro!R18+Complemento!S18</f>
        <v>8551.2000000000007</v>
      </c>
      <c r="S18" s="2">
        <f>Financeiro!S18+Complemento!T18</f>
        <v>128268</v>
      </c>
      <c r="T18" s="2">
        <f>Financeiro!T18+Complemento!U18</f>
        <v>21988.799999999999</v>
      </c>
      <c r="U18" s="2">
        <f>Financeiro!U18+Complemento!V18</f>
        <v>0</v>
      </c>
      <c r="V18" s="2">
        <f>Financeiro!V18+Complemento!W18</f>
        <v>118495.2</v>
      </c>
      <c r="W18" s="2">
        <f>Financeiro!W18+Complemento!X18</f>
        <v>580260</v>
      </c>
      <c r="X18" s="2">
        <f t="shared" si="0"/>
        <v>1877281.1999999997</v>
      </c>
    </row>
    <row r="19" spans="1:24" x14ac:dyDescent="0.25">
      <c r="A19" t="s">
        <v>15</v>
      </c>
      <c r="B19" s="2">
        <f>Financeiro!B19+Complemento!C19</f>
        <v>0</v>
      </c>
      <c r="C19" s="2">
        <f>Financeiro!C19+Complemento!D19</f>
        <v>31553.279999999999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10517.76</v>
      </c>
      <c r="H19" s="2">
        <f>Financeiro!H19+Complemento!I19</f>
        <v>0</v>
      </c>
      <c r="I19" s="2">
        <f>Financeiro!I19+Complemento!J19</f>
        <v>1752.96</v>
      </c>
      <c r="J19" s="2">
        <f>Financeiro!J19+Complemento!K19</f>
        <v>7011.84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SUM(B19:W19)</f>
        <v>50835.839999999997</v>
      </c>
    </row>
    <row r="20" spans="1:24" x14ac:dyDescent="0.25">
      <c r="A20" t="s">
        <v>16</v>
      </c>
      <c r="B20" s="2">
        <f>SUM(B2:B19)</f>
        <v>68683.510000000009</v>
      </c>
      <c r="C20" s="2">
        <f t="shared" ref="C20:W20" si="1">SUM(C2:C19)</f>
        <v>33351.040000000001</v>
      </c>
      <c r="D20" s="2">
        <f t="shared" si="1"/>
        <v>417787.2</v>
      </c>
      <c r="E20" s="2">
        <f t="shared" si="1"/>
        <v>122160</v>
      </c>
      <c r="F20" s="2">
        <f t="shared" si="1"/>
        <v>39351.599999999999</v>
      </c>
      <c r="G20" s="2">
        <f t="shared" si="1"/>
        <v>244619.14</v>
      </c>
      <c r="H20" s="2">
        <f t="shared" si="1"/>
        <v>197812.9</v>
      </c>
      <c r="I20" s="2">
        <f t="shared" si="1"/>
        <v>1752.96</v>
      </c>
      <c r="J20" s="2">
        <f t="shared" si="1"/>
        <v>21945.17</v>
      </c>
      <c r="K20" s="2">
        <f t="shared" si="1"/>
        <v>210630.59999999998</v>
      </c>
      <c r="L20" s="2">
        <f t="shared" si="1"/>
        <v>52565.909999999996</v>
      </c>
      <c r="M20" s="2">
        <f t="shared" si="1"/>
        <v>109403.86</v>
      </c>
      <c r="N20" s="2">
        <f t="shared" si="1"/>
        <v>9922.5</v>
      </c>
      <c r="O20" s="2">
        <f t="shared" si="1"/>
        <v>181449.36999999997</v>
      </c>
      <c r="P20" s="2">
        <f t="shared" si="1"/>
        <v>57359.939999999995</v>
      </c>
      <c r="Q20" s="2">
        <f t="shared" si="1"/>
        <v>1937.51</v>
      </c>
      <c r="R20" s="2">
        <f t="shared" si="1"/>
        <v>12610.920000000002</v>
      </c>
      <c r="S20" s="2">
        <f t="shared" si="1"/>
        <v>363918.19</v>
      </c>
      <c r="T20" s="2">
        <f t="shared" si="1"/>
        <v>21988.799999999999</v>
      </c>
      <c r="U20" s="2">
        <f t="shared" si="1"/>
        <v>18386.22</v>
      </c>
      <c r="V20" s="2">
        <f t="shared" si="1"/>
        <v>148046.76999999999</v>
      </c>
      <c r="W20" s="2">
        <f t="shared" si="1"/>
        <v>649531.86</v>
      </c>
      <c r="X20" s="2">
        <f>SUM(B20:W20)</f>
        <v>2985215.9699999993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2024-05-14T19:43:25Z</dcterms:created>
  <dcterms:modified xsi:type="dcterms:W3CDTF">2024-08-01T20:29:51Z</dcterms:modified>
</cp:coreProperties>
</file>