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Janeiro\Detalhado\Ambulatorial\"/>
    </mc:Choice>
  </mc:AlternateContent>
  <xr:revisionPtr revIDLastSave="0" documentId="13_ncr:1_{2A3D9200-100F-4837-A62A-4602F8D07200}" xr6:coauthVersionLast="47" xr6:coauthVersionMax="47" xr10:uidLastSave="{00000000-0000-0000-0000-000000000000}"/>
  <bookViews>
    <workbookView xWindow="14355" yWindow="0" windowWidth="14430" windowHeight="15570" activeTab="2" xr2:uid="{F9A5CB28-CE6E-48E4-B76D-7F70AA51937D}"/>
  </bookViews>
  <sheets>
    <sheet name="Delib. 030-2025" sheetId="1" r:id="rId1"/>
    <sheet name="Físico" sheetId="2" r:id="rId2"/>
    <sheet name="Complemento" sheetId="3" r:id="rId3"/>
  </sheets>
  <definedNames>
    <definedName name="delib30">'Delib. 030-2025'!$A$1:$B$15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3" l="1"/>
  <c r="X6" i="3"/>
  <c r="X5" i="3"/>
  <c r="X3" i="3"/>
  <c r="X4" i="3"/>
  <c r="X2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C6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C2" i="3"/>
  <c r="A3" i="3"/>
  <c r="A4" i="3"/>
  <c r="A5" i="3"/>
  <c r="A2" i="3"/>
</calcChain>
</file>

<file path=xl/sharedStrings.xml><?xml version="1.0" encoding="utf-8"?>
<sst xmlns="http://schemas.openxmlformats.org/spreadsheetml/2006/main" count="58" uniqueCount="29">
  <si>
    <t>Estabelecimentos CNES-SC</t>
  </si>
  <si>
    <t>0303050233  TRATAMENTO MEDICAMENTOSO DE DOENÃçA DA RETINA</t>
  </si>
  <si>
    <t>0418010030  CONFECCAO DE FISTULA ARTERIO VENOSA P/ HEMODIALI</t>
  </si>
  <si>
    <t>0309070015  TRATAMENTO ESCLEROSANTE NÃâO ESTÃëTICO DE VARIZE</t>
  </si>
  <si>
    <t>0309070023  TRATAMENTO ESCLEROSANTE NÃâO ESTÃëTICO DE VARIZE</t>
  </si>
  <si>
    <t>Total</t>
  </si>
  <si>
    <t>0019259 POLICLINICA MUNICIPAL CONTINENTE</t>
  </si>
  <si>
    <t>0366323 HOSPITAL DIA MARIA SCHMITT</t>
  </si>
  <si>
    <t>0610062 HOSPITAL DE OLHOS DE CONCORDIA LTDA</t>
  </si>
  <si>
    <t>2303892 HOSPITAL SAO FRANCISCO</t>
  </si>
  <si>
    <t>2418177 HOSPITAL SAO FRANCISCO DE ASSIS</t>
  </si>
  <si>
    <t>2490935 HOSPITAL FELIX DA COSTA GOMES</t>
  </si>
  <si>
    <t>2521296 HOSPITAL BETHESDA</t>
  </si>
  <si>
    <t>2521695 HOSPITAL RIO NEGRINHO</t>
  </si>
  <si>
    <t>2521792 HOSPITAL E MATERNIDADE SAGRADA FAMILIA</t>
  </si>
  <si>
    <t>2522209 HOSPITAL MISERICORDIA</t>
  </si>
  <si>
    <t>2522411 HOSPITAL AZAMBUJA</t>
  </si>
  <si>
    <t>2522489 ASSOCIACAO HOSPITAL E MATERNIDADE DOM JOAQUIM</t>
  </si>
  <si>
    <t>2641445 POLICLINICA DE REFERENCIA REGIONAL RIO DO SUL</t>
  </si>
  <si>
    <t>2662914 HOSPITAL SEARA DO BEM MATERNO E INFANTIL</t>
  </si>
  <si>
    <t>2701464 CIS AMOSC</t>
  </si>
  <si>
    <t>2778831 HOSPITAL NOSSA SENHORA DA IMACULADA CONCEICAO</t>
  </si>
  <si>
    <t>3123251 HOSPITAL DE OLHOS DE BLUMENAU</t>
  </si>
  <si>
    <t>3590909 HOSPITAL DA VISAO</t>
  </si>
  <si>
    <t>3678385 BOJ</t>
  </si>
  <si>
    <t>6567274 CLINICA DE OLHOS ANTONELLI</t>
  </si>
  <si>
    <t>9712038 HOSPITAL DE OLHOS DE CRICIUMA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</si>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</sst>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0" fontId="0" fillId="2" borderId="0" xfId="0" applyFill="1"/>
    <xf numFmtId="44" fontId="0" fillId="2" borderId="0" xfId="1" applyFont="1" applyFill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DF847-F331-4AF2-9FFE-E286FFE034B7}">
  <dimension ref="A1:B15"/>
  <sheetViews>
    <sheetView workbookViewId="0">
      <selection sqref="A1:B15"/>
    </sheetView>
  </sheetViews>
  <sheetFormatPr defaultRowHeight="15" x14ac:dyDescent="0.25"/>
  <cols>
    <col min="1" max="1" width="12" bestFit="1" customWidth="1"/>
    <col min="2" max="2" width="13.85546875" bestFit="1" customWidth="1"/>
  </cols>
  <sheetData>
    <row r="1" spans="1:2" x14ac:dyDescent="0.25">
      <c r="A1" t="s">
        <v>27</v>
      </c>
      <c r="B1" t="s">
        <v>28</v>
      </c>
    </row>
    <row r="2" spans="1:2" x14ac:dyDescent="0.25">
      <c r="A2" s="2">
        <v>303050233</v>
      </c>
      <c r="B2" s="3">
        <v>1254.56</v>
      </c>
    </row>
    <row r="3" spans="1:2" x14ac:dyDescent="0.25">
      <c r="A3">
        <v>405050364</v>
      </c>
      <c r="B3" s="1">
        <v>628.65</v>
      </c>
    </row>
    <row r="4" spans="1:2" x14ac:dyDescent="0.25">
      <c r="A4">
        <v>405010184</v>
      </c>
      <c r="B4" s="1">
        <v>286.26</v>
      </c>
    </row>
    <row r="5" spans="1:2" x14ac:dyDescent="0.25">
      <c r="A5">
        <v>404010369</v>
      </c>
      <c r="B5" s="1">
        <v>511.56</v>
      </c>
    </row>
    <row r="6" spans="1:2" x14ac:dyDescent="0.25">
      <c r="A6">
        <v>409010154</v>
      </c>
      <c r="B6" s="1">
        <v>500</v>
      </c>
    </row>
    <row r="7" spans="1:2" x14ac:dyDescent="0.25">
      <c r="A7">
        <v>418010013</v>
      </c>
      <c r="B7" s="1">
        <v>4361.55</v>
      </c>
    </row>
    <row r="8" spans="1:2" x14ac:dyDescent="0.25">
      <c r="A8">
        <v>418010021</v>
      </c>
      <c r="B8" s="1">
        <v>2056.59</v>
      </c>
    </row>
    <row r="9" spans="1:2" x14ac:dyDescent="0.25">
      <c r="A9" s="2">
        <v>418010030</v>
      </c>
      <c r="B9" s="3">
        <v>2577.6</v>
      </c>
    </row>
    <row r="10" spans="1:2" x14ac:dyDescent="0.25">
      <c r="A10">
        <v>418010080</v>
      </c>
      <c r="B10" s="1">
        <v>1200</v>
      </c>
    </row>
    <row r="11" spans="1:2" x14ac:dyDescent="0.25">
      <c r="A11">
        <v>418020019</v>
      </c>
      <c r="B11" s="1">
        <v>1800</v>
      </c>
    </row>
    <row r="12" spans="1:2" x14ac:dyDescent="0.25">
      <c r="A12">
        <v>418020027</v>
      </c>
      <c r="B12" s="1">
        <v>1800</v>
      </c>
    </row>
    <row r="13" spans="1:2" x14ac:dyDescent="0.25">
      <c r="A13">
        <v>418020035</v>
      </c>
      <c r="B13" s="1">
        <v>1200</v>
      </c>
    </row>
    <row r="14" spans="1:2" x14ac:dyDescent="0.25">
      <c r="A14" s="2">
        <v>309070015</v>
      </c>
      <c r="B14" s="3">
        <v>150</v>
      </c>
    </row>
    <row r="15" spans="1:2" x14ac:dyDescent="0.25">
      <c r="A15" s="2">
        <v>309070023</v>
      </c>
      <c r="B15" s="3">
        <v>300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B8CD1-548C-4A5B-BA59-37AD9CDB43D3}">
  <dimension ref="A1:W6"/>
  <sheetViews>
    <sheetView workbookViewId="0">
      <selection activeCell="A4" sqref="A4"/>
    </sheetView>
  </sheetViews>
  <sheetFormatPr defaultRowHeight="15" x14ac:dyDescent="0.25"/>
  <cols>
    <col min="1" max="1" width="11.140625" customWidth="1"/>
  </cols>
  <sheetData>
    <row r="1" spans="1:23" x14ac:dyDescent="0.25">
      <c r="A1" t="s">
        <v>0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  <c r="O1" t="s">
        <v>19</v>
      </c>
      <c r="P1" t="s">
        <v>20</v>
      </c>
      <c r="Q1" t="s">
        <v>21</v>
      </c>
      <c r="R1" t="s">
        <v>22</v>
      </c>
      <c r="S1" t="s">
        <v>23</v>
      </c>
      <c r="T1" t="s">
        <v>24</v>
      </c>
      <c r="U1" t="s">
        <v>25</v>
      </c>
      <c r="V1" t="s">
        <v>26</v>
      </c>
      <c r="W1" t="s">
        <v>5</v>
      </c>
    </row>
    <row r="2" spans="1:23" x14ac:dyDescent="0.25">
      <c r="A2" t="s">
        <v>1</v>
      </c>
      <c r="B2">
        <v>0</v>
      </c>
      <c r="C2">
        <v>0</v>
      </c>
      <c r="D2">
        <v>11</v>
      </c>
      <c r="E2">
        <v>0</v>
      </c>
      <c r="F2">
        <v>0</v>
      </c>
      <c r="G2">
        <v>0</v>
      </c>
      <c r="H2">
        <v>58</v>
      </c>
      <c r="I2">
        <v>0</v>
      </c>
      <c r="J2">
        <v>0</v>
      </c>
      <c r="K2">
        <v>0</v>
      </c>
      <c r="L2">
        <v>50</v>
      </c>
      <c r="M2">
        <v>0</v>
      </c>
      <c r="N2">
        <v>0</v>
      </c>
      <c r="O2">
        <v>109</v>
      </c>
      <c r="P2">
        <v>0</v>
      </c>
      <c r="Q2">
        <v>0</v>
      </c>
      <c r="R2">
        <v>48</v>
      </c>
      <c r="S2">
        <v>90</v>
      </c>
      <c r="T2">
        <v>69</v>
      </c>
      <c r="U2">
        <v>312</v>
      </c>
      <c r="V2">
        <v>450</v>
      </c>
      <c r="W2">
        <v>1197</v>
      </c>
    </row>
    <row r="3" spans="1:23" x14ac:dyDescent="0.25">
      <c r="A3" t="s">
        <v>2</v>
      </c>
      <c r="B3">
        <v>0</v>
      </c>
      <c r="C3">
        <v>0</v>
      </c>
      <c r="D3">
        <v>0</v>
      </c>
      <c r="E3">
        <v>2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2</v>
      </c>
    </row>
    <row r="4" spans="1:23" x14ac:dyDescent="0.25">
      <c r="A4" t="s">
        <v>3</v>
      </c>
      <c r="B4">
        <v>4</v>
      </c>
      <c r="C4">
        <v>411</v>
      </c>
      <c r="D4">
        <v>0</v>
      </c>
      <c r="E4">
        <v>0</v>
      </c>
      <c r="F4">
        <v>53</v>
      </c>
      <c r="G4">
        <v>15</v>
      </c>
      <c r="H4">
        <v>55</v>
      </c>
      <c r="I4">
        <v>66</v>
      </c>
      <c r="J4">
        <v>0</v>
      </c>
      <c r="K4">
        <v>13</v>
      </c>
      <c r="L4">
        <v>0</v>
      </c>
      <c r="M4">
        <v>17</v>
      </c>
      <c r="N4">
        <v>17</v>
      </c>
      <c r="O4">
        <v>0</v>
      </c>
      <c r="P4">
        <v>16</v>
      </c>
      <c r="Q4">
        <v>2</v>
      </c>
      <c r="R4">
        <v>0</v>
      </c>
      <c r="S4">
        <v>0</v>
      </c>
      <c r="T4">
        <v>0</v>
      </c>
      <c r="U4">
        <v>0</v>
      </c>
      <c r="V4">
        <v>0</v>
      </c>
      <c r="W4">
        <v>669</v>
      </c>
    </row>
    <row r="5" spans="1:23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4</v>
      </c>
      <c r="G5">
        <v>0</v>
      </c>
      <c r="H5">
        <v>0</v>
      </c>
      <c r="I5">
        <v>20</v>
      </c>
      <c r="J5">
        <v>43</v>
      </c>
      <c r="K5">
        <v>0</v>
      </c>
      <c r="L5">
        <v>0</v>
      </c>
      <c r="M5">
        <v>0</v>
      </c>
      <c r="N5">
        <v>1</v>
      </c>
      <c r="O5">
        <v>0</v>
      </c>
      <c r="P5">
        <v>0</v>
      </c>
      <c r="Q5">
        <v>4</v>
      </c>
      <c r="R5">
        <v>0</v>
      </c>
      <c r="S5">
        <v>0</v>
      </c>
      <c r="T5">
        <v>0</v>
      </c>
      <c r="U5">
        <v>0</v>
      </c>
      <c r="V5">
        <v>0</v>
      </c>
      <c r="W5">
        <v>72</v>
      </c>
    </row>
    <row r="6" spans="1:23" x14ac:dyDescent="0.25">
      <c r="A6" t="s">
        <v>5</v>
      </c>
      <c r="B6">
        <v>4</v>
      </c>
      <c r="C6">
        <v>411</v>
      </c>
      <c r="D6">
        <v>11</v>
      </c>
      <c r="E6">
        <v>2</v>
      </c>
      <c r="F6">
        <v>57</v>
      </c>
      <c r="G6">
        <v>15</v>
      </c>
      <c r="H6">
        <v>113</v>
      </c>
      <c r="I6">
        <v>86</v>
      </c>
      <c r="J6">
        <v>43</v>
      </c>
      <c r="K6">
        <v>13</v>
      </c>
      <c r="L6">
        <v>50</v>
      </c>
      <c r="M6">
        <v>17</v>
      </c>
      <c r="N6">
        <v>18</v>
      </c>
      <c r="O6">
        <v>109</v>
      </c>
      <c r="P6">
        <v>16</v>
      </c>
      <c r="Q6">
        <v>6</v>
      </c>
      <c r="R6">
        <v>48</v>
      </c>
      <c r="S6">
        <v>90</v>
      </c>
      <c r="T6">
        <v>69</v>
      </c>
      <c r="U6">
        <v>312</v>
      </c>
      <c r="V6">
        <v>450</v>
      </c>
      <c r="W6">
        <v>1940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E7BB6-AC60-453D-952B-D5E5A75D5328}">
  <dimension ref="A1:X6"/>
  <sheetViews>
    <sheetView tabSelected="1" topLeftCell="M1" workbookViewId="0">
      <selection activeCell="X6" sqref="X6"/>
    </sheetView>
  </sheetViews>
  <sheetFormatPr defaultRowHeight="15" x14ac:dyDescent="0.25"/>
  <cols>
    <col min="1" max="1" width="10" bestFit="1" customWidth="1"/>
    <col min="2" max="2" width="10.7109375" customWidth="1"/>
    <col min="24" max="24" width="15.85546875" bestFit="1" customWidth="1"/>
  </cols>
  <sheetData>
    <row r="1" spans="1:24" x14ac:dyDescent="0.25">
      <c r="B1" t="s">
        <v>0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5</v>
      </c>
    </row>
    <row r="2" spans="1:24" x14ac:dyDescent="0.25">
      <c r="A2">
        <f>LEFT(B2,10)*1</f>
        <v>303050233</v>
      </c>
      <c r="B2" t="s">
        <v>1</v>
      </c>
      <c r="C2">
        <f>IFERROR(VLOOKUP($A2,delib30,2,0)*(Físico!B2),0)</f>
        <v>0</v>
      </c>
      <c r="D2">
        <f>IFERROR(VLOOKUP($A2,delib30,2,0)*(Físico!C2),0)</f>
        <v>0</v>
      </c>
      <c r="E2">
        <f>IFERROR(VLOOKUP($A2,delib30,2,0)*(Físico!D2),0)</f>
        <v>13800.16</v>
      </c>
      <c r="F2">
        <f>IFERROR(VLOOKUP($A2,delib30,2,0)*(Físico!E2),0)</f>
        <v>0</v>
      </c>
      <c r="G2">
        <f>IFERROR(VLOOKUP($A2,delib30,2,0)*(Físico!F2),0)</f>
        <v>0</v>
      </c>
      <c r="H2">
        <f>IFERROR(VLOOKUP($A2,delib30,2,0)*(Físico!G2),0)</f>
        <v>0</v>
      </c>
      <c r="I2">
        <f>IFERROR(VLOOKUP($A2,delib30,2,0)*(Físico!H2),0)</f>
        <v>72764.479999999996</v>
      </c>
      <c r="J2">
        <f>IFERROR(VLOOKUP($A2,delib30,2,0)*(Físico!I2),0)</f>
        <v>0</v>
      </c>
      <c r="K2">
        <f>IFERROR(VLOOKUP($A2,delib30,2,0)*(Físico!J2),0)</f>
        <v>0</v>
      </c>
      <c r="L2">
        <f>IFERROR(VLOOKUP($A2,delib30,2,0)*(Físico!K2),0)</f>
        <v>0</v>
      </c>
      <c r="M2">
        <f>IFERROR(VLOOKUP($A2,delib30,2,0)*(Físico!L2),0)</f>
        <v>62728</v>
      </c>
      <c r="N2">
        <f>IFERROR(VLOOKUP($A2,delib30,2,0)*(Físico!M2),0)</f>
        <v>0</v>
      </c>
      <c r="O2">
        <f>IFERROR(VLOOKUP($A2,delib30,2,0)*(Físico!N2),0)</f>
        <v>0</v>
      </c>
      <c r="P2">
        <f>IFERROR(VLOOKUP($A2,delib30,2,0)*(Físico!O2),0)</f>
        <v>136747.04</v>
      </c>
      <c r="Q2">
        <f>IFERROR(VLOOKUP($A2,delib30,2,0)*(Físico!P2),0)</f>
        <v>0</v>
      </c>
      <c r="R2">
        <f>IFERROR(VLOOKUP($A2,delib30,2,0)*(Físico!Q2),0)</f>
        <v>0</v>
      </c>
      <c r="S2">
        <f>IFERROR(VLOOKUP($A2,delib30,2,0)*(Físico!R2),0)</f>
        <v>60218.879999999997</v>
      </c>
      <c r="T2">
        <f>IFERROR(VLOOKUP($A2,delib30,2,0)*(Físico!S2),0)</f>
        <v>112910.39999999999</v>
      </c>
      <c r="U2">
        <f>IFERROR(VLOOKUP($A2,delib30,2,0)*(Físico!T2),0)</f>
        <v>86564.64</v>
      </c>
      <c r="V2">
        <f>IFERROR(VLOOKUP($A2,delib30,2,0)*(Físico!U2),0)</f>
        <v>391422.71999999997</v>
      </c>
      <c r="W2">
        <f>IFERROR(VLOOKUP($A2,delib30,2,0)*(Físico!V2),0)</f>
        <v>564552</v>
      </c>
      <c r="X2" s="1">
        <f>SUM(C2:W2)</f>
        <v>1501708.32</v>
      </c>
    </row>
    <row r="3" spans="1:24" x14ac:dyDescent="0.25">
      <c r="A3">
        <f t="shared" ref="A3:A5" si="0">LEFT(B3,10)*1</f>
        <v>418010030</v>
      </c>
      <c r="B3" t="s">
        <v>2</v>
      </c>
      <c r="C3">
        <f>IFERROR(VLOOKUP($A3,delib30,2,0)*(Físico!B3),0)</f>
        <v>0</v>
      </c>
      <c r="D3">
        <f>IFERROR(VLOOKUP($A3,delib30,2,0)*(Físico!C3),0)</f>
        <v>0</v>
      </c>
      <c r="E3">
        <f>IFERROR(VLOOKUP($A3,delib30,2,0)*(Físico!D3),0)</f>
        <v>0</v>
      </c>
      <c r="F3">
        <f>IFERROR(VLOOKUP($A3,delib30,2,0)*(Físico!E3),0)</f>
        <v>5155.2</v>
      </c>
      <c r="G3">
        <f>IFERROR(VLOOKUP($A3,delib30,2,0)*(Físico!F3),0)</f>
        <v>0</v>
      </c>
      <c r="H3">
        <f>IFERROR(VLOOKUP($A3,delib30,2,0)*(Físico!G3),0)</f>
        <v>0</v>
      </c>
      <c r="I3">
        <f>IFERROR(VLOOKUP($A3,delib30,2,0)*(Físico!H3),0)</f>
        <v>0</v>
      </c>
      <c r="J3">
        <f>IFERROR(VLOOKUP($A3,delib30,2,0)*(Físico!I3),0)</f>
        <v>0</v>
      </c>
      <c r="K3">
        <f>IFERROR(VLOOKUP($A3,delib30,2,0)*(Físico!J3),0)</f>
        <v>0</v>
      </c>
      <c r="L3">
        <f>IFERROR(VLOOKUP($A3,delib30,2,0)*(Físico!K3),0)</f>
        <v>0</v>
      </c>
      <c r="M3">
        <f>IFERROR(VLOOKUP($A3,delib30,2,0)*(Físico!L3),0)</f>
        <v>0</v>
      </c>
      <c r="N3">
        <f>IFERROR(VLOOKUP($A3,delib30,2,0)*(Físico!M3),0)</f>
        <v>0</v>
      </c>
      <c r="O3">
        <f>IFERROR(VLOOKUP($A3,delib30,2,0)*(Físico!N3),0)</f>
        <v>0</v>
      </c>
      <c r="P3">
        <f>IFERROR(VLOOKUP($A3,delib30,2,0)*(Físico!O3),0)</f>
        <v>0</v>
      </c>
      <c r="Q3">
        <f>IFERROR(VLOOKUP($A3,delib30,2,0)*(Físico!P3),0)</f>
        <v>0</v>
      </c>
      <c r="R3">
        <f>IFERROR(VLOOKUP($A3,delib30,2,0)*(Físico!Q3),0)</f>
        <v>0</v>
      </c>
      <c r="S3">
        <f>IFERROR(VLOOKUP($A3,delib30,2,0)*(Físico!R3),0)</f>
        <v>0</v>
      </c>
      <c r="T3">
        <f>IFERROR(VLOOKUP($A3,delib30,2,0)*(Físico!S3),0)</f>
        <v>0</v>
      </c>
      <c r="U3">
        <f>IFERROR(VLOOKUP($A3,delib30,2,0)*(Físico!T3),0)</f>
        <v>0</v>
      </c>
      <c r="V3">
        <f>IFERROR(VLOOKUP($A3,delib30,2,0)*(Físico!U3),0)</f>
        <v>0</v>
      </c>
      <c r="W3">
        <f>IFERROR(VLOOKUP($A3,delib30,2,0)*(Físico!V3),0)</f>
        <v>0</v>
      </c>
      <c r="X3" s="1">
        <f t="shared" ref="X3:X4" si="1">SUM(C3:W3)</f>
        <v>5155.2</v>
      </c>
    </row>
    <row r="4" spans="1:24" x14ac:dyDescent="0.25">
      <c r="A4">
        <f t="shared" si="0"/>
        <v>309070015</v>
      </c>
      <c r="B4" t="s">
        <v>3</v>
      </c>
      <c r="C4">
        <f>IFERROR(VLOOKUP($A4,delib30,2,0)*(Físico!B4),0)</f>
        <v>600</v>
      </c>
      <c r="D4">
        <f>IFERROR(VLOOKUP($A4,delib30,2,0)*(Físico!C4),0)</f>
        <v>61650</v>
      </c>
      <c r="E4">
        <f>IFERROR(VLOOKUP($A4,delib30,2,0)*(Físico!D4),0)</f>
        <v>0</v>
      </c>
      <c r="F4">
        <f>IFERROR(VLOOKUP($A4,delib30,2,0)*(Físico!E4),0)</f>
        <v>0</v>
      </c>
      <c r="G4">
        <f>IFERROR(VLOOKUP($A4,delib30,2,0)*(Físico!F4),0)</f>
        <v>7950</v>
      </c>
      <c r="H4">
        <f>IFERROR(VLOOKUP($A4,delib30,2,0)*(Físico!G4),0)</f>
        <v>2250</v>
      </c>
      <c r="I4">
        <f>IFERROR(VLOOKUP($A4,delib30,2,0)*(Físico!H4),0)</f>
        <v>8250</v>
      </c>
      <c r="J4">
        <f>IFERROR(VLOOKUP($A4,delib30,2,0)*(Físico!I4),0)</f>
        <v>9900</v>
      </c>
      <c r="K4">
        <f>IFERROR(VLOOKUP($A4,delib30,2,0)*(Físico!J4),0)</f>
        <v>0</v>
      </c>
      <c r="L4">
        <f>IFERROR(VLOOKUP($A4,delib30,2,0)*(Físico!K4),0)</f>
        <v>1950</v>
      </c>
      <c r="M4">
        <f>IFERROR(VLOOKUP($A4,delib30,2,0)*(Físico!L4),0)</f>
        <v>0</v>
      </c>
      <c r="N4">
        <f>IFERROR(VLOOKUP($A4,delib30,2,0)*(Físico!M4),0)</f>
        <v>2550</v>
      </c>
      <c r="O4">
        <f>IFERROR(VLOOKUP($A4,delib30,2,0)*(Físico!N4),0)</f>
        <v>2550</v>
      </c>
      <c r="P4">
        <f>IFERROR(VLOOKUP($A4,delib30,2,0)*(Físico!O4),0)</f>
        <v>0</v>
      </c>
      <c r="Q4">
        <f>IFERROR(VLOOKUP($A4,delib30,2,0)*(Físico!P4),0)</f>
        <v>2400</v>
      </c>
      <c r="R4">
        <f>IFERROR(VLOOKUP($A4,delib30,2,0)*(Físico!Q4),0)</f>
        <v>300</v>
      </c>
      <c r="S4">
        <f>IFERROR(VLOOKUP($A4,delib30,2,0)*(Físico!R4),0)</f>
        <v>0</v>
      </c>
      <c r="T4">
        <f>IFERROR(VLOOKUP($A4,delib30,2,0)*(Físico!S4),0)</f>
        <v>0</v>
      </c>
      <c r="U4">
        <f>IFERROR(VLOOKUP($A4,delib30,2,0)*(Físico!T4),0)</f>
        <v>0</v>
      </c>
      <c r="V4">
        <f>IFERROR(VLOOKUP($A4,delib30,2,0)*(Físico!U4),0)</f>
        <v>0</v>
      </c>
      <c r="W4">
        <f>IFERROR(VLOOKUP($A4,delib30,2,0)*(Físico!V4),0)</f>
        <v>0</v>
      </c>
      <c r="X4" s="1">
        <f t="shared" si="1"/>
        <v>100350</v>
      </c>
    </row>
    <row r="5" spans="1:24" x14ac:dyDescent="0.25">
      <c r="A5">
        <f t="shared" si="0"/>
        <v>309070023</v>
      </c>
      <c r="B5" t="s">
        <v>4</v>
      </c>
      <c r="C5">
        <f>IFERROR(VLOOKUP($A5,delib30,2,0)*(Físico!B5),0)</f>
        <v>0</v>
      </c>
      <c r="D5">
        <f>IFERROR(VLOOKUP($A5,delib30,2,0)*(Físico!C5),0)</f>
        <v>0</v>
      </c>
      <c r="E5">
        <f>IFERROR(VLOOKUP($A5,delib30,2,0)*(Físico!D5),0)</f>
        <v>0</v>
      </c>
      <c r="F5">
        <f>IFERROR(VLOOKUP($A5,delib30,2,0)*(Físico!E5),0)</f>
        <v>0</v>
      </c>
      <c r="G5">
        <f>IFERROR(VLOOKUP($A5,delib30,2,0)*(Físico!F5),0)</f>
        <v>1200</v>
      </c>
      <c r="H5">
        <f>IFERROR(VLOOKUP($A5,delib30,2,0)*(Físico!G5),0)</f>
        <v>0</v>
      </c>
      <c r="I5">
        <f>IFERROR(VLOOKUP($A5,delib30,2,0)*(Físico!H5),0)</f>
        <v>0</v>
      </c>
      <c r="J5">
        <f>IFERROR(VLOOKUP($A5,delib30,2,0)*(Físico!I5),0)</f>
        <v>6000</v>
      </c>
      <c r="K5">
        <f>IFERROR(VLOOKUP($A5,delib30,2,0)*(Físico!J5),0)</f>
        <v>12900</v>
      </c>
      <c r="L5">
        <f>IFERROR(VLOOKUP($A5,delib30,2,0)*(Físico!K5),0)</f>
        <v>0</v>
      </c>
      <c r="M5">
        <f>IFERROR(VLOOKUP($A5,delib30,2,0)*(Físico!L5),0)</f>
        <v>0</v>
      </c>
      <c r="N5">
        <f>IFERROR(VLOOKUP($A5,delib30,2,0)*(Físico!M5),0)</f>
        <v>0</v>
      </c>
      <c r="O5">
        <f>IFERROR(VLOOKUP($A5,delib30,2,0)*(Físico!N5),0)</f>
        <v>300</v>
      </c>
      <c r="P5">
        <f>IFERROR(VLOOKUP($A5,delib30,2,0)*(Físico!O5),0)</f>
        <v>0</v>
      </c>
      <c r="Q5">
        <f>IFERROR(VLOOKUP($A5,delib30,2,0)*(Físico!P5),0)</f>
        <v>0</v>
      </c>
      <c r="R5">
        <f>IFERROR(VLOOKUP($A5,delib30,2,0)*(Físico!Q5),0)</f>
        <v>1200</v>
      </c>
      <c r="S5">
        <f>IFERROR(VLOOKUP($A5,delib30,2,0)*(Físico!R5),0)</f>
        <v>0</v>
      </c>
      <c r="T5">
        <f>IFERROR(VLOOKUP($A5,delib30,2,0)*(Físico!S5),0)</f>
        <v>0</v>
      </c>
      <c r="U5">
        <f>IFERROR(VLOOKUP($A5,delib30,2,0)*(Físico!T5),0)</f>
        <v>0</v>
      </c>
      <c r="V5">
        <f>IFERROR(VLOOKUP($A5,delib30,2,0)*(Físico!U5),0)</f>
        <v>0</v>
      </c>
      <c r="W5">
        <f>IFERROR(VLOOKUP($A5,delib30,2,0)*(Físico!V5),0)</f>
        <v>0</v>
      </c>
      <c r="X5" s="1">
        <f>SUM(C5:W5)</f>
        <v>21600</v>
      </c>
    </row>
    <row r="6" spans="1:24" x14ac:dyDescent="0.25">
      <c r="B6" t="s">
        <v>5</v>
      </c>
      <c r="C6">
        <f>SUM(C2:C5)</f>
        <v>600</v>
      </c>
      <c r="D6">
        <f t="shared" ref="D6:W6" si="2">SUM(D2:D5)</f>
        <v>61650</v>
      </c>
      <c r="E6">
        <f t="shared" si="2"/>
        <v>13800.16</v>
      </c>
      <c r="F6">
        <f t="shared" si="2"/>
        <v>5155.2</v>
      </c>
      <c r="G6">
        <f t="shared" si="2"/>
        <v>9150</v>
      </c>
      <c r="H6">
        <f t="shared" si="2"/>
        <v>2250</v>
      </c>
      <c r="I6">
        <f t="shared" si="2"/>
        <v>81014.48</v>
      </c>
      <c r="J6">
        <f t="shared" si="2"/>
        <v>15900</v>
      </c>
      <c r="K6">
        <f t="shared" si="2"/>
        <v>12900</v>
      </c>
      <c r="L6">
        <f t="shared" si="2"/>
        <v>1950</v>
      </c>
      <c r="M6">
        <f t="shared" si="2"/>
        <v>62728</v>
      </c>
      <c r="N6">
        <f t="shared" si="2"/>
        <v>2550</v>
      </c>
      <c r="O6">
        <f t="shared" si="2"/>
        <v>2850</v>
      </c>
      <c r="P6">
        <f t="shared" si="2"/>
        <v>136747.04</v>
      </c>
      <c r="Q6">
        <f t="shared" si="2"/>
        <v>2400</v>
      </c>
      <c r="R6">
        <f t="shared" si="2"/>
        <v>1500</v>
      </c>
      <c r="S6">
        <f t="shared" si="2"/>
        <v>60218.879999999997</v>
      </c>
      <c r="T6">
        <f t="shared" si="2"/>
        <v>112910.39999999999</v>
      </c>
      <c r="U6">
        <f t="shared" si="2"/>
        <v>86564.64</v>
      </c>
      <c r="V6">
        <f t="shared" si="2"/>
        <v>391422.71999999997</v>
      </c>
      <c r="W6">
        <f>SUM(W2:W5)</f>
        <v>564552</v>
      </c>
      <c r="X6" s="1">
        <f>SUM(X2:X5)</f>
        <v>1628813.52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Delib. 030-2025</vt:lpstr>
      <vt:lpstr>Físico</vt:lpstr>
      <vt:lpstr>Complemento</vt:lpstr>
      <vt:lpstr>delib30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2025-03-14T18:56:05Z</dcterms:created>
  <dcterms:modified xsi:type="dcterms:W3CDTF">2025-03-14T19:14:52Z</dcterms:modified>
</cp:coreProperties>
</file>