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Junho\Detalhado\Ambulatorial\"/>
    </mc:Choice>
  </mc:AlternateContent>
  <xr:revisionPtr revIDLastSave="0" documentId="8_{767B3CE0-D294-4E84-9B0C-949E86ADB757}" xr6:coauthVersionLast="47" xr6:coauthVersionMax="47" xr10:uidLastSave="{00000000-0000-0000-0000-000000000000}"/>
  <bookViews>
    <workbookView xWindow="2100" yWindow="45" windowWidth="14685" windowHeight="15435" activeTab="2" xr2:uid="{B5B08F63-7E51-4514-AC9D-3FE394290136}"/>
  </bookViews>
  <sheets>
    <sheet name="Delib" sheetId="1" r:id="rId1"/>
    <sheet name="Físico" sheetId="2" r:id="rId2"/>
    <sheet name="Complemento" sheetId="3" r:id="rId3"/>
  </sheets>
  <externalReferences>
    <externalReference r:id="rId4"/>
  </externalReferences>
  <definedNames>
    <definedName name="delibc">[1]Delib!$A$1:$B$15</definedName>
    <definedName name="delibcc">Delib!$A$1:$B$15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C3" i="3"/>
  <c r="AC4" i="3"/>
  <c r="AC5" i="3"/>
  <c r="AC2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C2" i="3"/>
  <c r="A3" i="3"/>
  <c r="A4" i="3"/>
  <c r="A5" i="3"/>
  <c r="A2" i="3"/>
  <c r="A3" i="2"/>
  <c r="A4" i="2"/>
  <c r="A5" i="2"/>
  <c r="A2" i="2"/>
</calcChain>
</file>

<file path=xl/sharedStrings.xml><?xml version="1.0" encoding="utf-8"?>
<sst xmlns="http://schemas.openxmlformats.org/spreadsheetml/2006/main" count="68" uniqueCount="34">
  <si>
    <t>Estabelecimentos CNES-SC</t>
  </si>
  <si>
    <t>0303050233 TRATAMENTO MEDICAMENTOSO DE DOENCA DA RETINA</t>
  </si>
  <si>
    <t>0309070015 TRATAMENTO ESCLEROSANTE NAO ESTETICO DE VARIZES D</t>
  </si>
  <si>
    <t>0309070023 TRATAMENTO ESCLEROSANTE NAO ESTETICO DE VARIZES D</t>
  </si>
  <si>
    <t>0418010030 CONFECCAO DE FISTULA ARTERIO-VENOSA P/ HEMODIALIS</t>
  </si>
  <si>
    <t>Total</t>
  </si>
  <si>
    <t>0019259 POLICLINICA MUNICIPAL CONTINENTE</t>
  </si>
  <si>
    <t>0366323 HOSPITAL DIA MARIA SCHMITT</t>
  </si>
  <si>
    <t>0610062 HOSPITAL DE OLHOS DE CONCORDIA LTDA</t>
  </si>
  <si>
    <t>2303892 HOSPITAL SAO FRANCISCO</t>
  </si>
  <si>
    <t>2306336 HOSPITAL SAO JOSE</t>
  </si>
  <si>
    <t>2306344 HOSPITAL JARAGUA</t>
  </si>
  <si>
    <t>2335026 AEM AMBULATORIO DE ESPECIALIDADES MEDICAS</t>
  </si>
  <si>
    <t>2418177 HOSPITAL SAO FRANCISCO DE ASSIS</t>
  </si>
  <si>
    <t>2521296 HOSPITAL BETHESDA</t>
  </si>
  <si>
    <t>2521792 HOSPITAL E MATERNIDADE SAGRADA FAMILIA</t>
  </si>
  <si>
    <t>2521873 HOSPITAL BEATRIZ RAMOS</t>
  </si>
  <si>
    <t>2522209 HOSPITAL MISERICORDIA</t>
  </si>
  <si>
    <t>2522411 HOSPITAL AZAMBUJA</t>
  </si>
  <si>
    <t>2641445 POLICLINICA DE REFERENCIA REGIONAL RIO DO SUL</t>
  </si>
  <si>
    <t>2662914 HOSPITAL SEARA DO BEM MATERNO E INFANTIL</t>
  </si>
  <si>
    <t>2672154 HOSPITAL HOSCOLA</t>
  </si>
  <si>
    <t>2701464 CIS AMOSC</t>
  </si>
  <si>
    <t>2778831 HOSPITAL NOSSA SENHORA DA IMACULADA CONCEICAO</t>
  </si>
  <si>
    <t>3123251 HOSPITAL DE OLHOS DE BLUMENAU</t>
  </si>
  <si>
    <t>3180948 CLINICA DE OLHOS DR ROBERTO VON HERTWIG</t>
  </si>
  <si>
    <t>3590909 HOSPITAL DA VISAO</t>
  </si>
  <si>
    <t>4575407 COB CENTRO OFTALMOLOGICO DE BLUMENAU</t>
  </si>
  <si>
    <t>6567274 CLINICA DE OLHOS ANTONELLI</t>
  </si>
  <si>
    <t>7486596 HOSPITAL REGIONAL DE BIGUACU HELMUTH NASS</t>
  </si>
  <si>
    <t>9386882 CENTRO DE ESPECIALIDADES</t>
  </si>
  <si>
    <t>9712038 HOSPITAL DE OLHOS DE CRICIUMA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</si>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</sst>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Maio/Detalhado/Ambulatorial/SIA%20FAEC%20Puro%20Ma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Físico"/>
      <sheetName val="Complemento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303050233</v>
          </cell>
          <cell r="B2">
            <v>1254.56</v>
          </cell>
        </row>
        <row r="3">
          <cell r="A3">
            <v>405050364</v>
          </cell>
          <cell r="B3">
            <v>628.65</v>
          </cell>
        </row>
        <row r="4">
          <cell r="A4">
            <v>405010184</v>
          </cell>
          <cell r="B4">
            <v>286.26</v>
          </cell>
        </row>
        <row r="5">
          <cell r="A5">
            <v>404010369</v>
          </cell>
          <cell r="B5">
            <v>511.56</v>
          </cell>
        </row>
        <row r="6">
          <cell r="A6">
            <v>409010154</v>
          </cell>
          <cell r="B6">
            <v>500</v>
          </cell>
        </row>
        <row r="7">
          <cell r="A7">
            <v>418010013</v>
          </cell>
          <cell r="B7">
            <v>4361.55</v>
          </cell>
        </row>
        <row r="8">
          <cell r="A8">
            <v>418010021</v>
          </cell>
          <cell r="B8">
            <v>2056.59</v>
          </cell>
        </row>
        <row r="9">
          <cell r="A9">
            <v>418010030</v>
          </cell>
          <cell r="B9">
            <v>2577.6</v>
          </cell>
        </row>
        <row r="10">
          <cell r="A10">
            <v>418010080</v>
          </cell>
          <cell r="B10">
            <v>1200</v>
          </cell>
        </row>
        <row r="11">
          <cell r="A11">
            <v>418020019</v>
          </cell>
          <cell r="B11">
            <v>1800</v>
          </cell>
        </row>
        <row r="12">
          <cell r="A12">
            <v>418020027</v>
          </cell>
          <cell r="B12">
            <v>1800</v>
          </cell>
        </row>
        <row r="13">
          <cell r="A13">
            <v>418020035</v>
          </cell>
          <cell r="B13">
            <v>1200</v>
          </cell>
        </row>
        <row r="14">
          <cell r="A14">
            <v>309070015</v>
          </cell>
          <cell r="B14">
            <v>150</v>
          </cell>
        </row>
        <row r="15">
          <cell r="A15">
            <v>309070023</v>
          </cell>
          <cell r="B15">
            <v>300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26C5C-8AF0-4F03-8B4D-2EE2FE4CE296}">
  <dimension ref="A1:B15"/>
  <sheetViews>
    <sheetView workbookViewId="0">
      <selection activeCell="C15" sqref="C15"/>
    </sheetView>
  </sheetViews>
  <sheetFormatPr defaultRowHeight="15" x14ac:dyDescent="0.25"/>
  <cols>
    <col min="1" max="1" width="12" bestFit="1" customWidth="1"/>
  </cols>
  <sheetData>
    <row r="1" spans="1:2" x14ac:dyDescent="0.25">
      <c r="A1" t="s">
        <v>32</v>
      </c>
      <c r="B1" t="s">
        <v>33</v>
      </c>
    </row>
    <row r="2" spans="1:2" x14ac:dyDescent="0.25">
      <c r="A2">
        <v>303050233</v>
      </c>
      <c r="B2">
        <v>1254.56</v>
      </c>
    </row>
    <row r="3" spans="1:2" x14ac:dyDescent="0.25">
      <c r="A3">
        <v>405050364</v>
      </c>
      <c r="B3">
        <v>628.65</v>
      </c>
    </row>
    <row r="4" spans="1:2" x14ac:dyDescent="0.25">
      <c r="A4">
        <v>405010184</v>
      </c>
      <c r="B4">
        <v>286.26</v>
      </c>
    </row>
    <row r="5" spans="1:2" x14ac:dyDescent="0.25">
      <c r="A5">
        <v>404010369</v>
      </c>
      <c r="B5">
        <v>511.56</v>
      </c>
    </row>
    <row r="6" spans="1:2" x14ac:dyDescent="0.25">
      <c r="A6">
        <v>409010154</v>
      </c>
      <c r="B6">
        <v>500</v>
      </c>
    </row>
    <row r="7" spans="1:2" x14ac:dyDescent="0.25">
      <c r="A7">
        <v>418010013</v>
      </c>
      <c r="B7">
        <v>4361.55</v>
      </c>
    </row>
    <row r="8" spans="1:2" x14ac:dyDescent="0.25">
      <c r="A8">
        <v>418010021</v>
      </c>
      <c r="B8">
        <v>2056.59</v>
      </c>
    </row>
    <row r="9" spans="1:2" x14ac:dyDescent="0.25">
      <c r="A9">
        <v>418010030</v>
      </c>
      <c r="B9">
        <v>2577.6</v>
      </c>
    </row>
    <row r="10" spans="1:2" x14ac:dyDescent="0.25">
      <c r="A10">
        <v>418010080</v>
      </c>
      <c r="B10">
        <v>1200</v>
      </c>
    </row>
    <row r="11" spans="1:2" x14ac:dyDescent="0.25">
      <c r="A11">
        <v>418020019</v>
      </c>
      <c r="B11">
        <v>1800</v>
      </c>
    </row>
    <row r="12" spans="1:2" x14ac:dyDescent="0.25">
      <c r="A12">
        <v>418020027</v>
      </c>
      <c r="B12">
        <v>1800</v>
      </c>
    </row>
    <row r="13" spans="1:2" x14ac:dyDescent="0.25">
      <c r="A13">
        <v>418020035</v>
      </c>
      <c r="B13">
        <v>1200</v>
      </c>
    </row>
    <row r="14" spans="1:2" x14ac:dyDescent="0.25">
      <c r="A14">
        <v>309070015</v>
      </c>
      <c r="B14">
        <v>150</v>
      </c>
    </row>
    <row r="15" spans="1:2" x14ac:dyDescent="0.25">
      <c r="A15">
        <v>309070023</v>
      </c>
      <c r="B15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14525-A246-47F4-A18F-1A43929B9D4E}">
  <dimension ref="A1:AC6"/>
  <sheetViews>
    <sheetView topLeftCell="B1" workbookViewId="0">
      <selection activeCell="B1" sqref="B1:AC6"/>
    </sheetView>
  </sheetViews>
  <sheetFormatPr defaultRowHeight="15" x14ac:dyDescent="0.25"/>
  <cols>
    <col min="1" max="1" width="10" bestFit="1" customWidth="1"/>
    <col min="2" max="2" width="11" customWidth="1"/>
  </cols>
  <sheetData>
    <row r="1" spans="1:29" x14ac:dyDescent="0.25">
      <c r="B1" t="s">
        <v>0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5</v>
      </c>
    </row>
    <row r="2" spans="1:29" x14ac:dyDescent="0.25">
      <c r="A2">
        <f>LEFT(B2,10)*1</f>
        <v>303050233</v>
      </c>
      <c r="B2" t="s">
        <v>1</v>
      </c>
      <c r="C2">
        <v>0</v>
      </c>
      <c r="D2">
        <v>0</v>
      </c>
      <c r="E2">
        <v>4</v>
      </c>
      <c r="F2">
        <v>0</v>
      </c>
      <c r="G2">
        <v>148</v>
      </c>
      <c r="H2">
        <v>0</v>
      </c>
      <c r="I2">
        <v>0</v>
      </c>
      <c r="J2">
        <v>0</v>
      </c>
      <c r="K2">
        <v>80</v>
      </c>
      <c r="L2">
        <v>0</v>
      </c>
      <c r="M2">
        <v>0</v>
      </c>
      <c r="N2">
        <v>0</v>
      </c>
      <c r="O2">
        <v>148</v>
      </c>
      <c r="P2">
        <v>0</v>
      </c>
      <c r="Q2">
        <v>59</v>
      </c>
      <c r="R2">
        <v>0</v>
      </c>
      <c r="S2">
        <v>0</v>
      </c>
      <c r="T2">
        <v>0</v>
      </c>
      <c r="U2">
        <v>38</v>
      </c>
      <c r="V2">
        <v>3</v>
      </c>
      <c r="W2">
        <v>79</v>
      </c>
      <c r="X2">
        <v>120</v>
      </c>
      <c r="Y2">
        <v>245</v>
      </c>
      <c r="Z2">
        <v>0</v>
      </c>
      <c r="AA2">
        <v>0</v>
      </c>
      <c r="AB2">
        <v>351</v>
      </c>
      <c r="AC2">
        <v>1275</v>
      </c>
    </row>
    <row r="3" spans="1:29" x14ac:dyDescent="0.25">
      <c r="A3">
        <f t="shared" ref="A3:A6" si="0">LEFT(B3,10)*1</f>
        <v>309070015</v>
      </c>
      <c r="B3" t="s">
        <v>2</v>
      </c>
      <c r="C3">
        <v>10</v>
      </c>
      <c r="D3">
        <v>0</v>
      </c>
      <c r="E3">
        <v>0</v>
      </c>
      <c r="F3">
        <v>0</v>
      </c>
      <c r="G3">
        <v>0</v>
      </c>
      <c r="H3">
        <v>33</v>
      </c>
      <c r="I3">
        <v>7</v>
      </c>
      <c r="J3">
        <v>32</v>
      </c>
      <c r="K3">
        <v>61</v>
      </c>
      <c r="L3">
        <v>0</v>
      </c>
      <c r="M3">
        <v>6</v>
      </c>
      <c r="N3">
        <v>112</v>
      </c>
      <c r="O3">
        <v>0</v>
      </c>
      <c r="P3">
        <v>4</v>
      </c>
      <c r="Q3">
        <v>0</v>
      </c>
      <c r="R3">
        <v>51</v>
      </c>
      <c r="S3">
        <v>18</v>
      </c>
      <c r="T3">
        <v>16</v>
      </c>
      <c r="U3">
        <v>0</v>
      </c>
      <c r="V3">
        <v>0</v>
      </c>
      <c r="W3">
        <v>0</v>
      </c>
      <c r="X3">
        <v>0</v>
      </c>
      <c r="Y3">
        <v>0</v>
      </c>
      <c r="Z3">
        <v>63</v>
      </c>
      <c r="AA3">
        <v>0</v>
      </c>
      <c r="AB3">
        <v>0</v>
      </c>
      <c r="AC3">
        <v>413</v>
      </c>
    </row>
    <row r="4" spans="1:29" x14ac:dyDescent="0.25">
      <c r="A4">
        <f t="shared" si="0"/>
        <v>309070023</v>
      </c>
      <c r="B4" t="s">
        <v>3</v>
      </c>
      <c r="C4">
        <v>0</v>
      </c>
      <c r="D4">
        <v>415</v>
      </c>
      <c r="E4">
        <v>0</v>
      </c>
      <c r="F4">
        <v>0</v>
      </c>
      <c r="G4">
        <v>0</v>
      </c>
      <c r="H4">
        <v>0</v>
      </c>
      <c r="I4">
        <v>0</v>
      </c>
      <c r="J4">
        <v>20</v>
      </c>
      <c r="K4">
        <v>0</v>
      </c>
      <c r="L4">
        <v>42</v>
      </c>
      <c r="M4">
        <v>6</v>
      </c>
      <c r="N4">
        <v>0</v>
      </c>
      <c r="O4">
        <v>0</v>
      </c>
      <c r="P4">
        <v>0</v>
      </c>
      <c r="Q4">
        <v>0</v>
      </c>
      <c r="R4">
        <v>98</v>
      </c>
      <c r="S4">
        <v>80</v>
      </c>
      <c r="T4">
        <v>19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2</v>
      </c>
      <c r="AB4">
        <v>0</v>
      </c>
      <c r="AC4">
        <v>682</v>
      </c>
    </row>
    <row r="5" spans="1:29" x14ac:dyDescent="0.25">
      <c r="A5">
        <f t="shared" si="0"/>
        <v>418010030</v>
      </c>
      <c r="B5" t="s">
        <v>4</v>
      </c>
      <c r="C5">
        <v>0</v>
      </c>
      <c r="D5">
        <v>0</v>
      </c>
      <c r="E5">
        <v>0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1</v>
      </c>
    </row>
    <row r="6" spans="1:29" x14ac:dyDescent="0.25">
      <c r="B6" t="s">
        <v>5</v>
      </c>
      <c r="C6">
        <v>10</v>
      </c>
      <c r="D6">
        <v>415</v>
      </c>
      <c r="E6">
        <v>4</v>
      </c>
      <c r="F6">
        <v>1</v>
      </c>
      <c r="G6">
        <v>148</v>
      </c>
      <c r="H6">
        <v>33</v>
      </c>
      <c r="I6">
        <v>7</v>
      </c>
      <c r="J6">
        <v>52</v>
      </c>
      <c r="K6">
        <v>141</v>
      </c>
      <c r="L6">
        <v>42</v>
      </c>
      <c r="M6">
        <v>12</v>
      </c>
      <c r="N6">
        <v>112</v>
      </c>
      <c r="O6">
        <v>148</v>
      </c>
      <c r="P6">
        <v>4</v>
      </c>
      <c r="Q6">
        <v>59</v>
      </c>
      <c r="R6">
        <v>149</v>
      </c>
      <c r="S6">
        <v>98</v>
      </c>
      <c r="T6">
        <v>35</v>
      </c>
      <c r="U6">
        <v>38</v>
      </c>
      <c r="V6">
        <v>3</v>
      </c>
      <c r="W6">
        <v>79</v>
      </c>
      <c r="X6">
        <v>120</v>
      </c>
      <c r="Y6">
        <v>245</v>
      </c>
      <c r="Z6">
        <v>63</v>
      </c>
      <c r="AA6">
        <v>2</v>
      </c>
      <c r="AB6">
        <v>351</v>
      </c>
      <c r="AC6">
        <v>2371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1703-A00D-494D-A25C-04495A91EC7C}">
  <dimension ref="A1:AC6"/>
  <sheetViews>
    <sheetView tabSelected="1" workbookViewId="0">
      <selection activeCell="C2" sqref="C2:AC6"/>
    </sheetView>
  </sheetViews>
  <sheetFormatPr defaultRowHeight="15" x14ac:dyDescent="0.25"/>
  <cols>
    <col min="1" max="1" width="10" bestFit="1" customWidth="1"/>
    <col min="2" max="2" width="10.85546875" customWidth="1"/>
    <col min="3" max="3" width="12.140625" bestFit="1" customWidth="1"/>
    <col min="4" max="4" width="14.28515625" bestFit="1" customWidth="1"/>
    <col min="5" max="6" width="12.140625" bestFit="1" customWidth="1"/>
    <col min="7" max="7" width="14.28515625" bestFit="1" customWidth="1"/>
    <col min="8" max="9" width="12.140625" bestFit="1" customWidth="1"/>
    <col min="10" max="10" width="13.28515625" bestFit="1" customWidth="1"/>
    <col min="11" max="11" width="14.28515625" bestFit="1" customWidth="1"/>
    <col min="12" max="12" width="13.28515625" bestFit="1" customWidth="1"/>
    <col min="13" max="13" width="12.140625" bestFit="1" customWidth="1"/>
    <col min="14" max="14" width="13.28515625" bestFit="1" customWidth="1"/>
    <col min="15" max="15" width="14.28515625" bestFit="1" customWidth="1"/>
    <col min="16" max="16" width="10.5703125" bestFit="1" customWidth="1"/>
    <col min="17" max="19" width="13.28515625" bestFit="1" customWidth="1"/>
    <col min="20" max="20" width="12.140625" bestFit="1" customWidth="1"/>
    <col min="21" max="21" width="13.28515625" bestFit="1" customWidth="1"/>
    <col min="22" max="22" width="12.140625" bestFit="1" customWidth="1"/>
    <col min="23" max="23" width="13.28515625" bestFit="1" customWidth="1"/>
    <col min="24" max="25" width="14.28515625" bestFit="1" customWidth="1"/>
    <col min="26" max="26" width="12.140625" bestFit="1" customWidth="1"/>
    <col min="27" max="27" width="10.5703125" bestFit="1" customWidth="1"/>
    <col min="28" max="28" width="14.28515625" bestFit="1" customWidth="1"/>
    <col min="29" max="29" width="15.85546875" bestFit="1" customWidth="1"/>
  </cols>
  <sheetData>
    <row r="1" spans="1:29" x14ac:dyDescent="0.25">
      <c r="B1" t="s">
        <v>0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5</v>
      </c>
    </row>
    <row r="2" spans="1:29" x14ac:dyDescent="0.25">
      <c r="A2">
        <f>LEFT(B2,10)*1</f>
        <v>303050233</v>
      </c>
      <c r="B2" t="s">
        <v>1</v>
      </c>
      <c r="C2" s="1">
        <f>IFERROR(VLOOKUP($A2,delibcc,2,0)*(Físico!C2),0)</f>
        <v>0</v>
      </c>
      <c r="D2" s="1">
        <f>IFERROR(VLOOKUP($A2,delibcc,2,0)*(Físico!D2),0)</f>
        <v>0</v>
      </c>
      <c r="E2" s="1">
        <f>IFERROR(VLOOKUP($A2,delibcc,2,0)*(Físico!E2),0)</f>
        <v>5018.24</v>
      </c>
      <c r="F2" s="1">
        <f>IFERROR(VLOOKUP($A2,delibcc,2,0)*(Físico!F2),0)</f>
        <v>0</v>
      </c>
      <c r="G2" s="1">
        <f>IFERROR(VLOOKUP($A2,delibcc,2,0)*(Físico!G2),0)</f>
        <v>185674.88</v>
      </c>
      <c r="H2" s="1">
        <f>IFERROR(VLOOKUP($A2,delibcc,2,0)*(Físico!H2),0)</f>
        <v>0</v>
      </c>
      <c r="I2" s="1">
        <f>IFERROR(VLOOKUP($A2,delibcc,2,0)*(Físico!I2),0)</f>
        <v>0</v>
      </c>
      <c r="J2" s="1">
        <f>IFERROR(VLOOKUP($A2,delibcc,2,0)*(Físico!J2),0)</f>
        <v>0</v>
      </c>
      <c r="K2" s="1">
        <f>IFERROR(VLOOKUP($A2,delibcc,2,0)*(Físico!K2),0)</f>
        <v>100364.79999999999</v>
      </c>
      <c r="L2" s="1">
        <f>IFERROR(VLOOKUP($A2,delibcc,2,0)*(Físico!L2),0)</f>
        <v>0</v>
      </c>
      <c r="M2" s="1">
        <f>IFERROR(VLOOKUP($A2,delibcc,2,0)*(Físico!M2),0)</f>
        <v>0</v>
      </c>
      <c r="N2" s="1">
        <f>IFERROR(VLOOKUP($A2,delibcc,2,0)*(Físico!N2),0)</f>
        <v>0</v>
      </c>
      <c r="O2" s="1">
        <f>IFERROR(VLOOKUP($A2,delibcc,2,0)*(Físico!O2),0)</f>
        <v>185674.88</v>
      </c>
      <c r="P2" s="1">
        <f>IFERROR(VLOOKUP($A2,delibcc,2,0)*(Físico!P2),0)</f>
        <v>0</v>
      </c>
      <c r="Q2" s="1">
        <f>IFERROR(VLOOKUP($A2,delibcc,2,0)*(Físico!Q2),0)</f>
        <v>74019.039999999994</v>
      </c>
      <c r="R2" s="1">
        <f>IFERROR(VLOOKUP($A2,delibcc,2,0)*(Físico!R2),0)</f>
        <v>0</v>
      </c>
      <c r="S2" s="1">
        <f>IFERROR(VLOOKUP($A2,delibcc,2,0)*(Físico!S2),0)</f>
        <v>0</v>
      </c>
      <c r="T2" s="1">
        <f>IFERROR(VLOOKUP($A2,delibcc,2,0)*(Físico!T2),0)</f>
        <v>0</v>
      </c>
      <c r="U2" s="1">
        <f>IFERROR(VLOOKUP($A2,delibcc,2,0)*(Físico!U2),0)</f>
        <v>47673.279999999999</v>
      </c>
      <c r="V2" s="1">
        <f>IFERROR(VLOOKUP($A2,delibcc,2,0)*(Físico!V2),0)</f>
        <v>3763.68</v>
      </c>
      <c r="W2" s="1">
        <f>IFERROR(VLOOKUP($A2,delibcc,2,0)*(Físico!W2),0)</f>
        <v>99110.239999999991</v>
      </c>
      <c r="X2" s="1">
        <f>IFERROR(VLOOKUP($A2,delibcc,2,0)*(Físico!X2),0)</f>
        <v>150547.19999999998</v>
      </c>
      <c r="Y2" s="1">
        <f>IFERROR(VLOOKUP($A2,delibcc,2,0)*(Físico!Y2),0)</f>
        <v>307367.2</v>
      </c>
      <c r="Z2" s="1">
        <f>IFERROR(VLOOKUP($A2,delibcc,2,0)*(Físico!Z2),0)</f>
        <v>0</v>
      </c>
      <c r="AA2" s="1">
        <f>IFERROR(VLOOKUP($A2,delibcc,2,0)*(Físico!AA2),0)</f>
        <v>0</v>
      </c>
      <c r="AB2" s="1">
        <f>IFERROR(VLOOKUP($A2,delibcc,2,0)*(Físico!AB2),0)</f>
        <v>440350.56</v>
      </c>
      <c r="AC2" s="1">
        <f>SUM(C2:AB2)</f>
        <v>1599564</v>
      </c>
    </row>
    <row r="3" spans="1:29" x14ac:dyDescent="0.25">
      <c r="A3">
        <f t="shared" ref="A3:A5" si="0">LEFT(B3,10)*1</f>
        <v>309070015</v>
      </c>
      <c r="B3" t="s">
        <v>2</v>
      </c>
      <c r="C3" s="1">
        <f>IFERROR(VLOOKUP($A3,delibcc,2,0)*(Físico!C3),0)</f>
        <v>1500</v>
      </c>
      <c r="D3" s="1">
        <f>IFERROR(VLOOKUP($A3,delibcc,2,0)*(Físico!D3),0)</f>
        <v>0</v>
      </c>
      <c r="E3" s="1">
        <f>IFERROR(VLOOKUP($A3,delibcc,2,0)*(Físico!E3),0)</f>
        <v>0</v>
      </c>
      <c r="F3" s="1">
        <f>IFERROR(VLOOKUP($A3,delibcc,2,0)*(Físico!F3),0)</f>
        <v>0</v>
      </c>
      <c r="G3" s="1">
        <f>IFERROR(VLOOKUP($A3,delibcc,2,0)*(Físico!G3),0)</f>
        <v>0</v>
      </c>
      <c r="H3" s="1">
        <f>IFERROR(VLOOKUP($A3,delibcc,2,0)*(Físico!H3),0)</f>
        <v>4950</v>
      </c>
      <c r="I3" s="1">
        <f>IFERROR(VLOOKUP($A3,delibcc,2,0)*(Físico!I3),0)</f>
        <v>1050</v>
      </c>
      <c r="J3" s="1">
        <f>IFERROR(VLOOKUP($A3,delibcc,2,0)*(Físico!J3),0)</f>
        <v>4800</v>
      </c>
      <c r="K3" s="1">
        <f>IFERROR(VLOOKUP($A3,delibcc,2,0)*(Físico!K3),0)</f>
        <v>9150</v>
      </c>
      <c r="L3" s="1">
        <f>IFERROR(VLOOKUP($A3,delibcc,2,0)*(Físico!L3),0)</f>
        <v>0</v>
      </c>
      <c r="M3" s="1">
        <f>IFERROR(VLOOKUP($A3,delibcc,2,0)*(Físico!M3),0)</f>
        <v>900</v>
      </c>
      <c r="N3" s="1">
        <f>IFERROR(VLOOKUP($A3,delibcc,2,0)*(Físico!N3),0)</f>
        <v>16800</v>
      </c>
      <c r="O3" s="1">
        <f>IFERROR(VLOOKUP($A3,delibcc,2,0)*(Físico!O3),0)</f>
        <v>0</v>
      </c>
      <c r="P3" s="1">
        <f>IFERROR(VLOOKUP($A3,delibcc,2,0)*(Físico!P3),0)</f>
        <v>600</v>
      </c>
      <c r="Q3" s="1">
        <f>IFERROR(VLOOKUP($A3,delibcc,2,0)*(Físico!Q3),0)</f>
        <v>0</v>
      </c>
      <c r="R3" s="1">
        <f>IFERROR(VLOOKUP($A3,delibcc,2,0)*(Físico!R3),0)</f>
        <v>7650</v>
      </c>
      <c r="S3" s="1">
        <f>IFERROR(VLOOKUP($A3,delibcc,2,0)*(Físico!S3),0)</f>
        <v>2700</v>
      </c>
      <c r="T3" s="1">
        <f>IFERROR(VLOOKUP($A3,delibcc,2,0)*(Físico!T3),0)</f>
        <v>2400</v>
      </c>
      <c r="U3" s="1">
        <f>IFERROR(VLOOKUP($A3,delibcc,2,0)*(Físico!U3),0)</f>
        <v>0</v>
      </c>
      <c r="V3" s="1">
        <f>IFERROR(VLOOKUP($A3,delibcc,2,0)*(Físico!V3),0)</f>
        <v>0</v>
      </c>
      <c r="W3" s="1">
        <f>IFERROR(VLOOKUP($A3,delibcc,2,0)*(Físico!W3),0)</f>
        <v>0</v>
      </c>
      <c r="X3" s="1">
        <f>IFERROR(VLOOKUP($A3,delibcc,2,0)*(Físico!X3),0)</f>
        <v>0</v>
      </c>
      <c r="Y3" s="1">
        <f>IFERROR(VLOOKUP($A3,delibcc,2,0)*(Físico!Y3),0)</f>
        <v>0</v>
      </c>
      <c r="Z3" s="1">
        <f>IFERROR(VLOOKUP($A3,delibcc,2,0)*(Físico!Z3),0)</f>
        <v>9450</v>
      </c>
      <c r="AA3" s="1">
        <f>IFERROR(VLOOKUP($A3,delibcc,2,0)*(Físico!AA3),0)</f>
        <v>0</v>
      </c>
      <c r="AB3" s="1">
        <f>IFERROR(VLOOKUP($A3,delibcc,2,0)*(Físico!AB3),0)</f>
        <v>0</v>
      </c>
      <c r="AC3" s="1">
        <f t="shared" ref="AC3:AC5" si="1">SUM(C3:AB3)</f>
        <v>61950</v>
      </c>
    </row>
    <row r="4" spans="1:29" x14ac:dyDescent="0.25">
      <c r="A4">
        <f t="shared" si="0"/>
        <v>309070023</v>
      </c>
      <c r="B4" t="s">
        <v>3</v>
      </c>
      <c r="C4" s="1">
        <f>IFERROR(VLOOKUP($A4,delibcc,2,0)*(Físico!C4),0)</f>
        <v>0</v>
      </c>
      <c r="D4" s="1">
        <f>IFERROR(VLOOKUP($A4,delibcc,2,0)*(Físico!D4),0)</f>
        <v>124500</v>
      </c>
      <c r="E4" s="1">
        <f>IFERROR(VLOOKUP($A4,delibcc,2,0)*(Físico!E4),0)</f>
        <v>0</v>
      </c>
      <c r="F4" s="1">
        <f>IFERROR(VLOOKUP($A4,delibcc,2,0)*(Físico!F4),0)</f>
        <v>0</v>
      </c>
      <c r="G4" s="1">
        <f>IFERROR(VLOOKUP($A4,delibcc,2,0)*(Físico!G4),0)</f>
        <v>0</v>
      </c>
      <c r="H4" s="1">
        <f>IFERROR(VLOOKUP($A4,delibcc,2,0)*(Físico!H4),0)</f>
        <v>0</v>
      </c>
      <c r="I4" s="1">
        <f>IFERROR(VLOOKUP($A4,delibcc,2,0)*(Físico!I4),0)</f>
        <v>0</v>
      </c>
      <c r="J4" s="1">
        <f>IFERROR(VLOOKUP($A4,delibcc,2,0)*(Físico!J4),0)</f>
        <v>6000</v>
      </c>
      <c r="K4" s="1">
        <f>IFERROR(VLOOKUP($A4,delibcc,2,0)*(Físico!K4),0)</f>
        <v>0</v>
      </c>
      <c r="L4" s="1">
        <f>IFERROR(VLOOKUP($A4,delibcc,2,0)*(Físico!L4),0)</f>
        <v>12600</v>
      </c>
      <c r="M4" s="1">
        <f>IFERROR(VLOOKUP($A4,delibcc,2,0)*(Físico!M4),0)</f>
        <v>1800</v>
      </c>
      <c r="N4" s="1">
        <f>IFERROR(VLOOKUP($A4,delibcc,2,0)*(Físico!N4),0)</f>
        <v>0</v>
      </c>
      <c r="O4" s="1">
        <f>IFERROR(VLOOKUP($A4,delibcc,2,0)*(Físico!O4),0)</f>
        <v>0</v>
      </c>
      <c r="P4" s="1">
        <f>IFERROR(VLOOKUP($A4,delibcc,2,0)*(Físico!P4),0)</f>
        <v>0</v>
      </c>
      <c r="Q4" s="1">
        <f>IFERROR(VLOOKUP($A4,delibcc,2,0)*(Físico!Q4),0)</f>
        <v>0</v>
      </c>
      <c r="R4" s="1">
        <f>IFERROR(VLOOKUP($A4,delibcc,2,0)*(Físico!R4),0)</f>
        <v>29400</v>
      </c>
      <c r="S4" s="1">
        <f>IFERROR(VLOOKUP($A4,delibcc,2,0)*(Físico!S4),0)</f>
        <v>24000</v>
      </c>
      <c r="T4" s="1">
        <f>IFERROR(VLOOKUP($A4,delibcc,2,0)*(Físico!T4),0)</f>
        <v>5700</v>
      </c>
      <c r="U4" s="1">
        <f>IFERROR(VLOOKUP($A4,delibcc,2,0)*(Físico!U4),0)</f>
        <v>0</v>
      </c>
      <c r="V4" s="1">
        <f>IFERROR(VLOOKUP($A4,delibcc,2,0)*(Físico!V4),0)</f>
        <v>0</v>
      </c>
      <c r="W4" s="1">
        <f>IFERROR(VLOOKUP($A4,delibcc,2,0)*(Físico!W4),0)</f>
        <v>0</v>
      </c>
      <c r="X4" s="1">
        <f>IFERROR(VLOOKUP($A4,delibcc,2,0)*(Físico!X4),0)</f>
        <v>0</v>
      </c>
      <c r="Y4" s="1">
        <f>IFERROR(VLOOKUP($A4,delibcc,2,0)*(Físico!Y4),0)</f>
        <v>0</v>
      </c>
      <c r="Z4" s="1">
        <f>IFERROR(VLOOKUP($A4,delibcc,2,0)*(Físico!Z4),0)</f>
        <v>0</v>
      </c>
      <c r="AA4" s="1">
        <f>IFERROR(VLOOKUP($A4,delibcc,2,0)*(Físico!AA4),0)</f>
        <v>600</v>
      </c>
      <c r="AB4" s="1">
        <f>IFERROR(VLOOKUP($A4,delibcc,2,0)*(Físico!AB4),0)</f>
        <v>0</v>
      </c>
      <c r="AC4" s="1">
        <f t="shared" si="1"/>
        <v>204600</v>
      </c>
    </row>
    <row r="5" spans="1:29" x14ac:dyDescent="0.25">
      <c r="A5">
        <f t="shared" si="0"/>
        <v>418010030</v>
      </c>
      <c r="B5" t="s">
        <v>4</v>
      </c>
      <c r="C5" s="1">
        <f>IFERROR(VLOOKUP($A5,delibcc,2,0)*(Físico!C5),0)</f>
        <v>0</v>
      </c>
      <c r="D5" s="1">
        <f>IFERROR(VLOOKUP($A5,delibcc,2,0)*(Físico!D5),0)</f>
        <v>0</v>
      </c>
      <c r="E5" s="1">
        <f>IFERROR(VLOOKUP($A5,delibcc,2,0)*(Físico!E5),0)</f>
        <v>0</v>
      </c>
      <c r="F5" s="1">
        <f>IFERROR(VLOOKUP($A5,delibcc,2,0)*(Físico!F5),0)</f>
        <v>2577.6</v>
      </c>
      <c r="G5" s="1">
        <f>IFERROR(VLOOKUP($A5,delibcc,2,0)*(Físico!G5),0)</f>
        <v>0</v>
      </c>
      <c r="H5" s="1">
        <f>IFERROR(VLOOKUP($A5,delibcc,2,0)*(Físico!H5),0)</f>
        <v>0</v>
      </c>
      <c r="I5" s="1">
        <f>IFERROR(VLOOKUP($A5,delibcc,2,0)*(Físico!I5),0)</f>
        <v>0</v>
      </c>
      <c r="J5" s="1">
        <f>IFERROR(VLOOKUP($A5,delibcc,2,0)*(Físico!J5),0)</f>
        <v>0</v>
      </c>
      <c r="K5" s="1">
        <f>IFERROR(VLOOKUP($A5,delibcc,2,0)*(Físico!K5),0)</f>
        <v>0</v>
      </c>
      <c r="L5" s="1">
        <f>IFERROR(VLOOKUP($A5,delibcc,2,0)*(Físico!L5),0)</f>
        <v>0</v>
      </c>
      <c r="M5" s="1">
        <f>IFERROR(VLOOKUP($A5,delibcc,2,0)*(Físico!M5),0)</f>
        <v>0</v>
      </c>
      <c r="N5" s="1">
        <f>IFERROR(VLOOKUP($A5,delibcc,2,0)*(Físico!N5),0)</f>
        <v>0</v>
      </c>
      <c r="O5" s="1">
        <f>IFERROR(VLOOKUP($A5,delibcc,2,0)*(Físico!O5),0)</f>
        <v>0</v>
      </c>
      <c r="P5" s="1">
        <f>IFERROR(VLOOKUP($A5,delibcc,2,0)*(Físico!P5),0)</f>
        <v>0</v>
      </c>
      <c r="Q5" s="1">
        <f>IFERROR(VLOOKUP($A5,delibcc,2,0)*(Físico!Q5),0)</f>
        <v>0</v>
      </c>
      <c r="R5" s="1">
        <f>IFERROR(VLOOKUP($A5,delibcc,2,0)*(Físico!R5),0)</f>
        <v>0</v>
      </c>
      <c r="S5" s="1">
        <f>IFERROR(VLOOKUP($A5,delibcc,2,0)*(Físico!S5),0)</f>
        <v>0</v>
      </c>
      <c r="T5" s="1">
        <f>IFERROR(VLOOKUP($A5,delibcc,2,0)*(Físico!T5),0)</f>
        <v>0</v>
      </c>
      <c r="U5" s="1">
        <f>IFERROR(VLOOKUP($A5,delibcc,2,0)*(Físico!U5),0)</f>
        <v>0</v>
      </c>
      <c r="V5" s="1">
        <f>IFERROR(VLOOKUP($A5,delibcc,2,0)*(Físico!V5),0)</f>
        <v>0</v>
      </c>
      <c r="W5" s="1">
        <f>IFERROR(VLOOKUP($A5,delibcc,2,0)*(Físico!W5),0)</f>
        <v>0</v>
      </c>
      <c r="X5" s="1">
        <f>IFERROR(VLOOKUP($A5,delibcc,2,0)*(Físico!X5),0)</f>
        <v>0</v>
      </c>
      <c r="Y5" s="1">
        <f>IFERROR(VLOOKUP($A5,delibcc,2,0)*(Físico!Y5),0)</f>
        <v>0</v>
      </c>
      <c r="Z5" s="1">
        <f>IFERROR(VLOOKUP($A5,delibcc,2,0)*(Físico!Z5),0)</f>
        <v>0</v>
      </c>
      <c r="AA5" s="1">
        <f>IFERROR(VLOOKUP($A5,delibcc,2,0)*(Físico!AA5),0)</f>
        <v>0</v>
      </c>
      <c r="AB5" s="1">
        <f>IFERROR(VLOOKUP($A5,delibcc,2,0)*(Físico!AB5),0)</f>
        <v>0</v>
      </c>
      <c r="AC5" s="1">
        <f t="shared" si="1"/>
        <v>2577.6</v>
      </c>
    </row>
    <row r="6" spans="1:29" x14ac:dyDescent="0.25">
      <c r="B6" t="s">
        <v>5</v>
      </c>
      <c r="C6" s="1">
        <f t="shared" ref="C6:AB6" si="2">SUM(C2:C5)</f>
        <v>1500</v>
      </c>
      <c r="D6" s="1">
        <f t="shared" si="2"/>
        <v>124500</v>
      </c>
      <c r="E6" s="1">
        <f t="shared" si="2"/>
        <v>5018.24</v>
      </c>
      <c r="F6" s="1">
        <f t="shared" si="2"/>
        <v>2577.6</v>
      </c>
      <c r="G6" s="1">
        <f t="shared" si="2"/>
        <v>185674.88</v>
      </c>
      <c r="H6" s="1">
        <f t="shared" si="2"/>
        <v>4950</v>
      </c>
      <c r="I6" s="1">
        <f t="shared" si="2"/>
        <v>1050</v>
      </c>
      <c r="J6" s="1">
        <f t="shared" si="2"/>
        <v>10800</v>
      </c>
      <c r="K6" s="1">
        <f t="shared" si="2"/>
        <v>109514.79999999999</v>
      </c>
      <c r="L6" s="1">
        <f t="shared" si="2"/>
        <v>12600</v>
      </c>
      <c r="M6" s="1">
        <f t="shared" si="2"/>
        <v>2700</v>
      </c>
      <c r="N6" s="1">
        <f t="shared" si="2"/>
        <v>16800</v>
      </c>
      <c r="O6" s="1">
        <f t="shared" si="2"/>
        <v>185674.88</v>
      </c>
      <c r="P6" s="1">
        <f t="shared" si="2"/>
        <v>600</v>
      </c>
      <c r="Q6" s="1">
        <f t="shared" si="2"/>
        <v>74019.039999999994</v>
      </c>
      <c r="R6" s="1">
        <f t="shared" si="2"/>
        <v>37050</v>
      </c>
      <c r="S6" s="1">
        <f t="shared" si="2"/>
        <v>26700</v>
      </c>
      <c r="T6" s="1">
        <f t="shared" si="2"/>
        <v>8100</v>
      </c>
      <c r="U6" s="1">
        <f t="shared" si="2"/>
        <v>47673.279999999999</v>
      </c>
      <c r="V6" s="1">
        <f t="shared" si="2"/>
        <v>3763.68</v>
      </c>
      <c r="W6" s="1">
        <f t="shared" si="2"/>
        <v>99110.239999999991</v>
      </c>
      <c r="X6" s="1">
        <f t="shared" si="2"/>
        <v>150547.19999999998</v>
      </c>
      <c r="Y6" s="1">
        <f t="shared" si="2"/>
        <v>307367.2</v>
      </c>
      <c r="Z6" s="1">
        <f t="shared" si="2"/>
        <v>9450</v>
      </c>
      <c r="AA6" s="1">
        <f t="shared" si="2"/>
        <v>600</v>
      </c>
      <c r="AB6" s="1">
        <f t="shared" si="2"/>
        <v>440350.56</v>
      </c>
      <c r="AC6" s="1">
        <f>SUM(AC2:AC5)</f>
        <v>1868691.6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Delib</vt:lpstr>
      <vt:lpstr>Físico</vt:lpstr>
      <vt:lpstr>Complemento</vt:lpstr>
      <vt:lpstr>delibcc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Eduardo Pereira Carpes</cp:lastModifiedBy>
  <dcterms:created xsi:type="dcterms:W3CDTF">2025-08-13T17:52:54Z</dcterms:created>
  <dcterms:modified xsi:type="dcterms:W3CDTF">2025-08-13T18:02:41Z</dcterms:modified>
</cp:coreProperties>
</file>