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A9DD20D9-07B6-4806-8349-2F5F1FAB9E84}" xr6:coauthVersionLast="47" xr6:coauthVersionMax="47" xr10:uidLastSave="{00000000-0000-0000-0000-000000000000}"/>
  <bookViews>
    <workbookView xWindow="-120" yWindow="-120" windowWidth="29040" windowHeight="15720" activeTab="4" xr2:uid="{1382A8E8-EA94-442E-8754-05627A09ACA7}"/>
  </bookViews>
  <sheets>
    <sheet name="Delib" sheetId="1" r:id="rId1"/>
    <sheet name="Físico" sheetId="2" r:id="rId2"/>
    <sheet name="Financeiro" sheetId="5" r:id="rId3"/>
    <sheet name="Complemento" sheetId="3" r:id="rId4"/>
    <sheet name="Total" sheetId="4" r:id="rId5"/>
  </sheets>
  <externalReferences>
    <externalReference r:id="rId6"/>
  </externalReferences>
  <definedNames>
    <definedName name="delibaa">[1]Delib!$A$1:$B$15</definedName>
    <definedName name="delibc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K5" i="4"/>
  <c r="L5" i="4"/>
  <c r="M5" i="4"/>
  <c r="N5" i="4"/>
  <c r="O5" i="4"/>
  <c r="O3" i="4"/>
  <c r="O4" i="4"/>
  <c r="O2" i="4"/>
  <c r="B3" i="4"/>
  <c r="C3" i="4"/>
  <c r="D3" i="4"/>
  <c r="E3" i="4"/>
  <c r="F3" i="4"/>
  <c r="G3" i="4"/>
  <c r="H3" i="4"/>
  <c r="I3" i="4"/>
  <c r="J3" i="4"/>
  <c r="K3" i="4"/>
  <c r="L3" i="4"/>
  <c r="M3" i="4"/>
  <c r="N3" i="4"/>
  <c r="B4" i="4"/>
  <c r="C4" i="4"/>
  <c r="D4" i="4"/>
  <c r="E4" i="4"/>
  <c r="F4" i="4"/>
  <c r="G4" i="4"/>
  <c r="H4" i="4"/>
  <c r="I4" i="4"/>
  <c r="J4" i="4"/>
  <c r="K4" i="4"/>
  <c r="L4" i="4"/>
  <c r="M4" i="4"/>
  <c r="N4" i="4"/>
  <c r="C2" i="4"/>
  <c r="D2" i="4"/>
  <c r="E2" i="4"/>
  <c r="F2" i="4"/>
  <c r="G2" i="4"/>
  <c r="H2" i="4"/>
  <c r="I2" i="4"/>
  <c r="J2" i="4"/>
  <c r="K2" i="4"/>
  <c r="L2" i="4"/>
  <c r="M2" i="4"/>
  <c r="N2" i="4"/>
  <c r="B2" i="4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P3" i="3"/>
  <c r="P4" i="3"/>
  <c r="P2" i="3"/>
  <c r="C3" i="3"/>
  <c r="D3" i="3"/>
  <c r="E3" i="3"/>
  <c r="F3" i="3"/>
  <c r="G3" i="3"/>
  <c r="H3" i="3"/>
  <c r="I3" i="3"/>
  <c r="J3" i="3"/>
  <c r="K3" i="3"/>
  <c r="L3" i="3"/>
  <c r="M3" i="3"/>
  <c r="N3" i="3"/>
  <c r="O3" i="3"/>
  <c r="C4" i="3"/>
  <c r="D4" i="3"/>
  <c r="E4" i="3"/>
  <c r="F4" i="3"/>
  <c r="G4" i="3"/>
  <c r="H4" i="3"/>
  <c r="I4" i="3"/>
  <c r="J4" i="3"/>
  <c r="K4" i="3"/>
  <c r="L4" i="3"/>
  <c r="M4" i="3"/>
  <c r="N4" i="3"/>
  <c r="O4" i="3"/>
  <c r="D2" i="3"/>
  <c r="E2" i="3"/>
  <c r="F2" i="3"/>
  <c r="G2" i="3"/>
  <c r="H2" i="3"/>
  <c r="I2" i="3"/>
  <c r="J2" i="3"/>
  <c r="K2" i="3"/>
  <c r="L2" i="3"/>
  <c r="M2" i="3"/>
  <c r="N2" i="3"/>
  <c r="O2" i="3"/>
  <c r="C2" i="3"/>
  <c r="A3" i="3"/>
  <c r="A4" i="3"/>
  <c r="A2" i="3"/>
</calcChain>
</file>

<file path=xl/sharedStrings.xml><?xml version="1.0" encoding="utf-8"?>
<sst xmlns="http://schemas.openxmlformats.org/spreadsheetml/2006/main" count="78" uniqueCount="20">
  <si>
    <t>Estabelecimentos CNES-SC</t>
  </si>
  <si>
    <t>0405010184 TRATAMENTO CIRURGICO DE BLEFAROCALASE</t>
  </si>
  <si>
    <t>0405050364 TRATAMENTO CIRURGICO DE PTERIGIO</t>
  </si>
  <si>
    <t>Total</t>
  </si>
  <si>
    <t>0610062 HOSPITAL DE OLHOS DE CONCORDIA LTDA</t>
  </si>
  <si>
    <t>2522489 ASSOCIACAO HOSPITAL E MATERNIDADE DOM JOAQUIM</t>
  </si>
  <si>
    <t>2522691 HOSPITAL E MATERNIDADE MARIETA KONDER BORNHAUSEN</t>
  </si>
  <si>
    <t>2568713 HOSPITAL REGIONAL ALTO VALE</t>
  </si>
  <si>
    <t>2884402 INSTITUTO WSC DE OFTALMOLOGIA</t>
  </si>
  <si>
    <t>3123251 HOSPITAL DE OLHOS DE BLUMENAU</t>
  </si>
  <si>
    <t>3180948 CLINICA DE OLHOS DR ROBERTO VON HERTWIG</t>
  </si>
  <si>
    <t>4564812 MULTI HOSPITAL</t>
  </si>
  <si>
    <t>Código Proc.</t>
  </si>
  <si>
    <t>Complemento</t>
  </si>
  <si>
    <t xml:space="preserve">0409010154 EXTRACAO ENDOSCOPICA DE CORPO ESTRANHO / CALCULO </t>
  </si>
  <si>
    <t>2306336 HOSPITAL SAO JOSE</t>
  </si>
  <si>
    <t>2491249 HOSPITAL SANTA CRUZ DE CANOINHAS</t>
  </si>
  <si>
    <t>2521695 HOSPITAL RIO NEGRINHO</t>
  </si>
  <si>
    <t>2522411 HOSPITAL AZAMBUJA</t>
  </si>
  <si>
    <t>2558246 HOSPITAL SANTA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</si>
</sst>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Dezembro\Detalhado\Ambulatorial\SIA%20MAC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9329-4830-4623-8692-2F5CBFD095A6}">
  <dimension ref="A1:B15"/>
  <sheetViews>
    <sheetView workbookViewId="0">
      <selection sqref="A1:B15"/>
    </sheetView>
  </sheetViews>
  <sheetFormatPr defaultRowHeight="15" x14ac:dyDescent="0.25"/>
  <sheetData>
    <row r="1" spans="1:2" x14ac:dyDescent="0.25">
      <c r="A1" t="s">
        <v>12</v>
      </c>
      <c r="B1" s="1" t="s">
        <v>13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7D1B-2B67-4A8D-BBBF-C1D5001D154B}">
  <dimension ref="A1:O5"/>
  <sheetViews>
    <sheetView workbookViewId="0">
      <selection activeCell="O5" sqref="O5"/>
    </sheetView>
  </sheetViews>
  <sheetFormatPr defaultRowHeight="15" x14ac:dyDescent="0.25"/>
  <cols>
    <col min="1" max="1" width="10.7109375" customWidth="1"/>
  </cols>
  <sheetData>
    <row r="1" spans="1:15" x14ac:dyDescent="0.25">
      <c r="A1" t="s">
        <v>0</v>
      </c>
      <c r="B1" t="s">
        <v>4</v>
      </c>
      <c r="C1" t="s">
        <v>15</v>
      </c>
      <c r="D1" t="s">
        <v>16</v>
      </c>
      <c r="E1" t="s">
        <v>17</v>
      </c>
      <c r="F1" t="s">
        <v>18</v>
      </c>
      <c r="G1" t="s">
        <v>5</v>
      </c>
      <c r="H1" t="s">
        <v>6</v>
      </c>
      <c r="I1" t="s">
        <v>19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3</v>
      </c>
    </row>
    <row r="2" spans="1:15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17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17</v>
      </c>
    </row>
    <row r="3" spans="1:15" x14ac:dyDescent="0.25">
      <c r="A3" t="s">
        <v>2</v>
      </c>
      <c r="B3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38</v>
      </c>
      <c r="I3">
        <v>0</v>
      </c>
      <c r="J3">
        <v>1</v>
      </c>
      <c r="K3">
        <v>1</v>
      </c>
      <c r="L3">
        <v>6</v>
      </c>
      <c r="M3">
        <v>9</v>
      </c>
      <c r="N3">
        <v>38</v>
      </c>
      <c r="O3">
        <v>100</v>
      </c>
    </row>
    <row r="4" spans="1:15" x14ac:dyDescent="0.25">
      <c r="A4" t="s">
        <v>14</v>
      </c>
      <c r="B4">
        <v>0</v>
      </c>
      <c r="C4">
        <v>3</v>
      </c>
      <c r="D4">
        <v>1</v>
      </c>
      <c r="E4">
        <v>22</v>
      </c>
      <c r="F4">
        <v>5</v>
      </c>
      <c r="G4">
        <v>0</v>
      </c>
      <c r="H4">
        <v>0</v>
      </c>
      <c r="I4">
        <v>24</v>
      </c>
      <c r="J4">
        <v>10</v>
      </c>
      <c r="K4">
        <v>0</v>
      </c>
      <c r="L4">
        <v>0</v>
      </c>
      <c r="M4">
        <v>0</v>
      </c>
      <c r="N4">
        <v>0</v>
      </c>
      <c r="O4">
        <v>65</v>
      </c>
    </row>
    <row r="5" spans="1:15" x14ac:dyDescent="0.25">
      <c r="A5" t="s">
        <v>3</v>
      </c>
      <c r="B5">
        <v>7</v>
      </c>
      <c r="C5">
        <v>3</v>
      </c>
      <c r="D5">
        <v>1</v>
      </c>
      <c r="E5">
        <v>22</v>
      </c>
      <c r="F5">
        <v>5</v>
      </c>
      <c r="G5">
        <v>17</v>
      </c>
      <c r="H5">
        <v>38</v>
      </c>
      <c r="I5">
        <v>24</v>
      </c>
      <c r="J5">
        <v>11</v>
      </c>
      <c r="K5">
        <v>1</v>
      </c>
      <c r="L5">
        <v>6</v>
      </c>
      <c r="M5">
        <v>9</v>
      </c>
      <c r="N5">
        <v>38</v>
      </c>
      <c r="O5">
        <v>182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3E71-5B95-44C4-BF23-819085023DAC}">
  <dimension ref="A1:O5"/>
  <sheetViews>
    <sheetView workbookViewId="0">
      <selection activeCell="O5" sqref="O5"/>
    </sheetView>
  </sheetViews>
  <sheetFormatPr defaultRowHeight="15" x14ac:dyDescent="0.25"/>
  <cols>
    <col min="1" max="1" width="10.85546875" customWidth="1"/>
    <col min="2" max="2" width="12.140625" bestFit="1" customWidth="1"/>
    <col min="3" max="4" width="9.5703125" bestFit="1" customWidth="1"/>
    <col min="5" max="6" width="10.5703125" bestFit="1" customWidth="1"/>
    <col min="7" max="8" width="12.140625" bestFit="1" customWidth="1"/>
    <col min="9" max="11" width="10.5703125" bestFit="1" customWidth="1"/>
    <col min="12" max="14" width="12.140625" bestFit="1" customWidth="1"/>
    <col min="15" max="15" width="13.28515625" bestFit="1" customWidth="1"/>
  </cols>
  <sheetData>
    <row r="1" spans="1:15" x14ac:dyDescent="0.25">
      <c r="A1" t="s">
        <v>0</v>
      </c>
      <c r="B1" t="s">
        <v>4</v>
      </c>
      <c r="C1" t="s">
        <v>15</v>
      </c>
      <c r="D1" t="s">
        <v>16</v>
      </c>
      <c r="E1" t="s">
        <v>17</v>
      </c>
      <c r="F1" t="s">
        <v>18</v>
      </c>
      <c r="G1" t="s">
        <v>5</v>
      </c>
      <c r="H1" t="s">
        <v>6</v>
      </c>
      <c r="I1" t="s">
        <v>19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3</v>
      </c>
    </row>
    <row r="2" spans="1:15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1622.14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1622.14</v>
      </c>
    </row>
    <row r="3" spans="1:15" x14ac:dyDescent="0.25">
      <c r="A3" t="s">
        <v>2</v>
      </c>
      <c r="B3" s="1">
        <v>1466.85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7962.9</v>
      </c>
      <c r="I3" s="1">
        <v>0</v>
      </c>
      <c r="J3" s="1">
        <v>209.55</v>
      </c>
      <c r="K3" s="1">
        <v>209.55</v>
      </c>
      <c r="L3" s="1">
        <v>1257.3</v>
      </c>
      <c r="M3" s="1">
        <v>1885.95</v>
      </c>
      <c r="N3" s="1">
        <v>7962.9</v>
      </c>
      <c r="O3" s="1">
        <v>20955</v>
      </c>
    </row>
    <row r="4" spans="1:15" x14ac:dyDescent="0.25">
      <c r="A4" t="s">
        <v>14</v>
      </c>
      <c r="B4" s="1">
        <v>0</v>
      </c>
      <c r="C4" s="1">
        <v>89.52</v>
      </c>
      <c r="D4" s="1">
        <v>29.84</v>
      </c>
      <c r="E4" s="1">
        <v>656.48</v>
      </c>
      <c r="F4" s="1">
        <v>149.19999999999999</v>
      </c>
      <c r="G4" s="1">
        <v>0</v>
      </c>
      <c r="H4" s="1">
        <v>0</v>
      </c>
      <c r="I4" s="1">
        <v>716.16</v>
      </c>
      <c r="J4" s="1">
        <v>298.39999999999998</v>
      </c>
      <c r="K4" s="1">
        <v>0</v>
      </c>
      <c r="L4" s="1">
        <v>0</v>
      </c>
      <c r="M4" s="1">
        <v>0</v>
      </c>
      <c r="N4" s="1">
        <v>0</v>
      </c>
      <c r="O4" s="1">
        <v>1939.6</v>
      </c>
    </row>
    <row r="5" spans="1:15" x14ac:dyDescent="0.25">
      <c r="A5" t="s">
        <v>3</v>
      </c>
      <c r="B5" s="1">
        <v>1466.85</v>
      </c>
      <c r="C5" s="1">
        <v>89.52</v>
      </c>
      <c r="D5" s="1">
        <v>29.84</v>
      </c>
      <c r="E5" s="1">
        <v>656.48</v>
      </c>
      <c r="F5" s="1">
        <v>149.19999999999999</v>
      </c>
      <c r="G5" s="1">
        <v>1622.14</v>
      </c>
      <c r="H5" s="1">
        <v>7962.9</v>
      </c>
      <c r="I5" s="1">
        <v>716.16</v>
      </c>
      <c r="J5" s="1">
        <v>507.95</v>
      </c>
      <c r="K5" s="1">
        <v>209.55</v>
      </c>
      <c r="L5" s="1">
        <v>1257.3</v>
      </c>
      <c r="M5" s="1">
        <v>1885.95</v>
      </c>
      <c r="N5" s="1">
        <v>7962.9</v>
      </c>
      <c r="O5" s="1">
        <v>24516.74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9AE7-D6E1-49FE-8E8D-895B416327A9}">
  <dimension ref="A1:P5"/>
  <sheetViews>
    <sheetView workbookViewId="0">
      <selection activeCell="P5" sqref="P5"/>
    </sheetView>
  </sheetViews>
  <sheetFormatPr defaultRowHeight="15" x14ac:dyDescent="0.25"/>
  <cols>
    <col min="1" max="1" width="10" bestFit="1" customWidth="1"/>
    <col min="2" max="2" width="10.7109375" customWidth="1"/>
    <col min="3" max="4" width="12.140625" bestFit="1" customWidth="1"/>
    <col min="5" max="5" width="10.5703125" bestFit="1" customWidth="1"/>
    <col min="6" max="6" width="13.28515625" bestFit="1" customWidth="1"/>
    <col min="7" max="8" width="12.140625" bestFit="1" customWidth="1"/>
    <col min="9" max="10" width="13.28515625" bestFit="1" customWidth="1"/>
    <col min="11" max="11" width="12.140625" bestFit="1" customWidth="1"/>
    <col min="12" max="12" width="10.5703125" bestFit="1" customWidth="1"/>
    <col min="13" max="14" width="12.140625" bestFit="1" customWidth="1"/>
    <col min="15" max="15" width="13.28515625" bestFit="1" customWidth="1"/>
    <col min="16" max="16" width="14.28515625" bestFit="1" customWidth="1"/>
  </cols>
  <sheetData>
    <row r="1" spans="1:16" x14ac:dyDescent="0.25">
      <c r="B1" t="s">
        <v>0</v>
      </c>
      <c r="C1" t="s">
        <v>4</v>
      </c>
      <c r="D1" t="s">
        <v>15</v>
      </c>
      <c r="E1" t="s">
        <v>16</v>
      </c>
      <c r="F1" t="s">
        <v>17</v>
      </c>
      <c r="G1" t="s">
        <v>18</v>
      </c>
      <c r="H1" t="s">
        <v>5</v>
      </c>
      <c r="I1" t="s">
        <v>6</v>
      </c>
      <c r="J1" t="s">
        <v>19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3</v>
      </c>
    </row>
    <row r="2" spans="1:16" x14ac:dyDescent="0.25">
      <c r="A2">
        <f>LEFT(B2,10)*1</f>
        <v>405010184</v>
      </c>
      <c r="B2" t="s">
        <v>1</v>
      </c>
      <c r="C2" s="1">
        <f>IFERROR(VLOOKUP($A2,delibc,2,0)*(Físico!B2),0)</f>
        <v>0</v>
      </c>
      <c r="D2" s="1">
        <f>IFERROR(VLOOKUP($A2,delibc,2,0)*(Físico!C2),0)</f>
        <v>0</v>
      </c>
      <c r="E2" s="1">
        <f>IFERROR(VLOOKUP($A2,delibc,2,0)*(Físico!D2),0)</f>
        <v>0</v>
      </c>
      <c r="F2" s="1">
        <f>IFERROR(VLOOKUP($A2,delibc,2,0)*(Físico!E2),0)</f>
        <v>0</v>
      </c>
      <c r="G2" s="1">
        <f>IFERROR(VLOOKUP($A2,delibc,2,0)*(Físico!F2),0)</f>
        <v>0</v>
      </c>
      <c r="H2" s="1">
        <f>IFERROR(VLOOKUP($A2,delibc,2,0)*(Físico!G2),0)</f>
        <v>4866.42</v>
      </c>
      <c r="I2" s="1">
        <f>IFERROR(VLOOKUP($A2,delibc,2,0)*(Físico!H2),0)</f>
        <v>0</v>
      </c>
      <c r="J2" s="1">
        <f>IFERROR(VLOOKUP($A2,delibc,2,0)*(Físico!I2),0)</f>
        <v>0</v>
      </c>
      <c r="K2" s="1">
        <f>IFERROR(VLOOKUP($A2,delibc,2,0)*(Físico!J2),0)</f>
        <v>0</v>
      </c>
      <c r="L2" s="1">
        <f>IFERROR(VLOOKUP($A2,delibc,2,0)*(Físico!K2),0)</f>
        <v>0</v>
      </c>
      <c r="M2" s="1">
        <f>IFERROR(VLOOKUP($A2,delibc,2,0)*(Físico!L2),0)</f>
        <v>0</v>
      </c>
      <c r="N2" s="1">
        <f>IFERROR(VLOOKUP($A2,delibc,2,0)*(Físico!M2),0)</f>
        <v>0</v>
      </c>
      <c r="O2" s="1">
        <f>IFERROR(VLOOKUP($A2,delibc,2,0)*(Físico!N2),0)</f>
        <v>0</v>
      </c>
      <c r="P2" s="1">
        <f>SUM(C2:O2)</f>
        <v>4866.42</v>
      </c>
    </row>
    <row r="3" spans="1:16" x14ac:dyDescent="0.25">
      <c r="A3">
        <f t="shared" ref="A3:A4" si="0">LEFT(B3,10)*1</f>
        <v>405050364</v>
      </c>
      <c r="B3" t="s">
        <v>2</v>
      </c>
      <c r="C3" s="1">
        <f>IFERROR(VLOOKUP($A3,delibc,2,0)*(Físico!B3),0)</f>
        <v>4400.55</v>
      </c>
      <c r="D3" s="1">
        <f>IFERROR(VLOOKUP($A3,delibc,2,0)*(Físico!C3),0)</f>
        <v>0</v>
      </c>
      <c r="E3" s="1">
        <f>IFERROR(VLOOKUP($A3,delibc,2,0)*(Físico!D3),0)</f>
        <v>0</v>
      </c>
      <c r="F3" s="1">
        <f>IFERROR(VLOOKUP($A3,delibc,2,0)*(Físico!E3),0)</f>
        <v>0</v>
      </c>
      <c r="G3" s="1">
        <f>IFERROR(VLOOKUP($A3,delibc,2,0)*(Físico!F3),0)</f>
        <v>0</v>
      </c>
      <c r="H3" s="1">
        <f>IFERROR(VLOOKUP($A3,delibc,2,0)*(Físico!G3),0)</f>
        <v>0</v>
      </c>
      <c r="I3" s="1">
        <f>IFERROR(VLOOKUP($A3,delibc,2,0)*(Físico!H3),0)</f>
        <v>23888.7</v>
      </c>
      <c r="J3" s="1">
        <f>IFERROR(VLOOKUP($A3,delibc,2,0)*(Físico!I3),0)</f>
        <v>0</v>
      </c>
      <c r="K3" s="1">
        <f>IFERROR(VLOOKUP($A3,delibc,2,0)*(Físico!J3),0)</f>
        <v>628.65</v>
      </c>
      <c r="L3" s="1">
        <f>IFERROR(VLOOKUP($A3,delibc,2,0)*(Físico!K3),0)</f>
        <v>628.65</v>
      </c>
      <c r="M3" s="1">
        <f>IFERROR(VLOOKUP($A3,delibc,2,0)*(Físico!L3),0)</f>
        <v>3771.8999999999996</v>
      </c>
      <c r="N3" s="1">
        <f>IFERROR(VLOOKUP($A3,delibc,2,0)*(Físico!M3),0)</f>
        <v>5657.8499999999995</v>
      </c>
      <c r="O3" s="1">
        <f>IFERROR(VLOOKUP($A3,delibc,2,0)*(Físico!N3),0)</f>
        <v>23888.7</v>
      </c>
      <c r="P3" s="1">
        <f t="shared" ref="P3:P4" si="1">SUM(C3:O3)</f>
        <v>62865</v>
      </c>
    </row>
    <row r="4" spans="1:16" x14ac:dyDescent="0.25">
      <c r="A4">
        <f t="shared" si="0"/>
        <v>409010154</v>
      </c>
      <c r="B4" t="s">
        <v>14</v>
      </c>
      <c r="C4" s="1">
        <f>IFERROR(VLOOKUP($A4,delibc,2,0)*(Físico!B4),0)</f>
        <v>0</v>
      </c>
      <c r="D4" s="1">
        <f>IFERROR(VLOOKUP($A4,delibc,2,0)*(Físico!C4),0)</f>
        <v>1500</v>
      </c>
      <c r="E4" s="1">
        <f>IFERROR(VLOOKUP($A4,delibc,2,0)*(Físico!D4),0)</f>
        <v>500</v>
      </c>
      <c r="F4" s="1">
        <f>IFERROR(VLOOKUP($A4,delibc,2,0)*(Físico!E4),0)</f>
        <v>11000</v>
      </c>
      <c r="G4" s="1">
        <f>IFERROR(VLOOKUP($A4,delibc,2,0)*(Físico!F4),0)</f>
        <v>2500</v>
      </c>
      <c r="H4" s="1">
        <f>IFERROR(VLOOKUP($A4,delibc,2,0)*(Físico!G4),0)</f>
        <v>0</v>
      </c>
      <c r="I4" s="1">
        <f>IFERROR(VLOOKUP($A4,delibc,2,0)*(Físico!H4),0)</f>
        <v>0</v>
      </c>
      <c r="J4" s="1">
        <f>IFERROR(VLOOKUP($A4,delibc,2,0)*(Físico!I4),0)</f>
        <v>12000</v>
      </c>
      <c r="K4" s="1">
        <f>IFERROR(VLOOKUP($A4,delibc,2,0)*(Físico!J4),0)</f>
        <v>5000</v>
      </c>
      <c r="L4" s="1">
        <f>IFERROR(VLOOKUP($A4,delibc,2,0)*(Físico!K4),0)</f>
        <v>0</v>
      </c>
      <c r="M4" s="1">
        <f>IFERROR(VLOOKUP($A4,delibc,2,0)*(Físico!L4),0)</f>
        <v>0</v>
      </c>
      <c r="N4" s="1">
        <f>IFERROR(VLOOKUP($A4,delibc,2,0)*(Físico!M4),0)</f>
        <v>0</v>
      </c>
      <c r="O4" s="1">
        <f>IFERROR(VLOOKUP($A4,delibc,2,0)*(Físico!N4),0)</f>
        <v>0</v>
      </c>
      <c r="P4" s="1">
        <f t="shared" si="1"/>
        <v>32500</v>
      </c>
    </row>
    <row r="5" spans="1:16" x14ac:dyDescent="0.25">
      <c r="B5" t="s">
        <v>3</v>
      </c>
      <c r="C5" s="1">
        <f t="shared" ref="C5:O5" si="2">SUM(C2:C4)</f>
        <v>4400.55</v>
      </c>
      <c r="D5" s="1">
        <f t="shared" si="2"/>
        <v>1500</v>
      </c>
      <c r="E5" s="1">
        <f t="shared" si="2"/>
        <v>500</v>
      </c>
      <c r="F5" s="1">
        <f t="shared" si="2"/>
        <v>11000</v>
      </c>
      <c r="G5" s="1">
        <f t="shared" si="2"/>
        <v>2500</v>
      </c>
      <c r="H5" s="1">
        <f t="shared" si="2"/>
        <v>4866.42</v>
      </c>
      <c r="I5" s="1">
        <f t="shared" si="2"/>
        <v>23888.7</v>
      </c>
      <c r="J5" s="1">
        <f t="shared" si="2"/>
        <v>12000</v>
      </c>
      <c r="K5" s="1">
        <f t="shared" si="2"/>
        <v>5628.65</v>
      </c>
      <c r="L5" s="1">
        <f t="shared" si="2"/>
        <v>628.65</v>
      </c>
      <c r="M5" s="1">
        <f t="shared" si="2"/>
        <v>3771.8999999999996</v>
      </c>
      <c r="N5" s="1">
        <f t="shared" si="2"/>
        <v>5657.8499999999995</v>
      </c>
      <c r="O5" s="1">
        <f t="shared" si="2"/>
        <v>23888.7</v>
      </c>
      <c r="P5" s="1">
        <f>SUM(P2:P4)</f>
        <v>100231.42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8DAA-6F2F-4851-AC00-67F77DFB816B}">
  <dimension ref="A1:O5"/>
  <sheetViews>
    <sheetView tabSelected="1" workbookViewId="0">
      <selection activeCell="O5" sqref="O5"/>
    </sheetView>
  </sheetViews>
  <sheetFormatPr defaultRowHeight="15" x14ac:dyDescent="0.25"/>
  <cols>
    <col min="15" max="15" width="14.28515625" bestFit="1" customWidth="1"/>
  </cols>
  <sheetData>
    <row r="1" spans="1:15" x14ac:dyDescent="0.25">
      <c r="A1" t="s">
        <v>0</v>
      </c>
      <c r="B1" t="s">
        <v>4</v>
      </c>
      <c r="C1" t="s">
        <v>15</v>
      </c>
      <c r="D1" t="s">
        <v>16</v>
      </c>
      <c r="E1" t="s">
        <v>17</v>
      </c>
      <c r="F1" t="s">
        <v>18</v>
      </c>
      <c r="G1" t="s">
        <v>5</v>
      </c>
      <c r="H1" t="s">
        <v>6</v>
      </c>
      <c r="I1" t="s">
        <v>19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3</v>
      </c>
    </row>
    <row r="2" spans="1:15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6488.56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SUM(B2:N2)</f>
        <v>6488.56</v>
      </c>
    </row>
    <row r="3" spans="1:15" x14ac:dyDescent="0.25">
      <c r="A3" t="s">
        <v>2</v>
      </c>
      <c r="B3" s="2">
        <f>Financeiro!B3+Complemento!C3</f>
        <v>5867.4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31851.599999999999</v>
      </c>
      <c r="I3" s="2">
        <f>Financeiro!I3+Complemento!J3</f>
        <v>0</v>
      </c>
      <c r="J3" s="2">
        <f>Financeiro!J3+Complemento!K3</f>
        <v>838.2</v>
      </c>
      <c r="K3" s="2">
        <f>Financeiro!K3+Complemento!L3</f>
        <v>838.2</v>
      </c>
      <c r="L3" s="2">
        <f>Financeiro!L3+Complemento!M3</f>
        <v>5029.2</v>
      </c>
      <c r="M3" s="2">
        <f>Financeiro!M3+Complemento!N3</f>
        <v>7543.7999999999993</v>
      </c>
      <c r="N3" s="2">
        <f>Financeiro!N3+Complemento!O3</f>
        <v>31851.599999999999</v>
      </c>
      <c r="O3" s="2">
        <f t="shared" ref="O3:O4" si="0">SUM(B3:N3)</f>
        <v>83820</v>
      </c>
    </row>
    <row r="4" spans="1:15" x14ac:dyDescent="0.25">
      <c r="A4" t="s">
        <v>14</v>
      </c>
      <c r="B4" s="2">
        <f>Financeiro!B4+Complemento!C4</f>
        <v>0</v>
      </c>
      <c r="C4" s="2">
        <f>Financeiro!C4+Complemento!D4</f>
        <v>1589.52</v>
      </c>
      <c r="D4" s="2">
        <f>Financeiro!D4+Complemento!E4</f>
        <v>529.84</v>
      </c>
      <c r="E4" s="2">
        <f>Financeiro!E4+Complemento!F4</f>
        <v>11656.48</v>
      </c>
      <c r="F4" s="2">
        <f>Financeiro!F4+Complemento!G4</f>
        <v>2649.2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12716.16</v>
      </c>
      <c r="J4" s="2">
        <f>Financeiro!J4+Complemento!K4</f>
        <v>5298.4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 t="shared" si="0"/>
        <v>34439.599999999999</v>
      </c>
    </row>
    <row r="5" spans="1:15" x14ac:dyDescent="0.25">
      <c r="A5" t="s">
        <v>3</v>
      </c>
      <c r="B5" s="2">
        <f t="shared" ref="B5:N5" si="1">SUM(B2:B4)</f>
        <v>5867.4</v>
      </c>
      <c r="C5" s="2">
        <f t="shared" si="1"/>
        <v>1589.52</v>
      </c>
      <c r="D5" s="2">
        <f t="shared" si="1"/>
        <v>529.84</v>
      </c>
      <c r="E5" s="2">
        <f t="shared" si="1"/>
        <v>11656.48</v>
      </c>
      <c r="F5" s="2">
        <f t="shared" si="1"/>
        <v>2649.2</v>
      </c>
      <c r="G5" s="2">
        <f t="shared" si="1"/>
        <v>6488.56</v>
      </c>
      <c r="H5" s="2">
        <f t="shared" si="1"/>
        <v>31851.599999999999</v>
      </c>
      <c r="I5" s="2">
        <f t="shared" si="1"/>
        <v>12716.16</v>
      </c>
      <c r="J5" s="2">
        <f t="shared" si="1"/>
        <v>6136.5999999999995</v>
      </c>
      <c r="K5" s="2">
        <f t="shared" si="1"/>
        <v>838.2</v>
      </c>
      <c r="L5" s="2">
        <f t="shared" si="1"/>
        <v>5029.2</v>
      </c>
      <c r="M5" s="2">
        <f t="shared" si="1"/>
        <v>7543.7999999999993</v>
      </c>
      <c r="N5" s="2">
        <f t="shared" si="1"/>
        <v>31851.599999999999</v>
      </c>
      <c r="O5" s="2">
        <f>SUM(O2:O4)</f>
        <v>124748.16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2026-03-12T17:40:44Z</dcterms:created>
  <dcterms:modified xsi:type="dcterms:W3CDTF">2026-03-12T17:51:39Z</dcterms:modified>
</cp:coreProperties>
</file>