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2026\Julho 2026\Detalhado\Ambulatorial\"/>
    </mc:Choice>
  </mc:AlternateContent>
  <xr:revisionPtr revIDLastSave="0" documentId="13_ncr:1_{2A2BACED-597B-429A-8151-18F283002CDB}" xr6:coauthVersionLast="47" xr6:coauthVersionMax="47" xr10:uidLastSave="{00000000-0000-0000-0000-000000000000}"/>
  <bookViews>
    <workbookView xWindow="3510" yWindow="720" windowWidth="14640" windowHeight="15480" activeTab="4" xr2:uid="{F81C2F36-ECB1-4FCE-9ADC-253F4603F70B}"/>
  </bookViews>
  <sheets>
    <sheet name="DelibM" sheetId="1" r:id="rId1"/>
    <sheet name="Físico" sheetId="2" r:id="rId2"/>
    <sheet name="Financeiro" sheetId="3" r:id="rId3"/>
    <sheet name="Complemento" sheetId="4" r:id="rId4"/>
    <sheet name="Total" sheetId="5" r:id="rId5"/>
  </sheets>
  <externalReferences>
    <externalReference r:id="rId6"/>
  </externalReferences>
  <definedNames>
    <definedName name="delibm">DelibM!$A$1:$B$15</definedName>
    <definedName name="delma">[1]Delib!$A$1:$B$15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5" l="1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W3" i="5"/>
  <c r="W4" i="5"/>
  <c r="W2" i="5"/>
  <c r="B3" i="5"/>
  <c r="C3" i="5"/>
  <c r="D3" i="5"/>
  <c r="E3" i="5"/>
  <c r="F3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B4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C2" i="5"/>
  <c r="D2" i="5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B2" i="5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X3" i="4"/>
  <c r="X4" i="4"/>
  <c r="X2" i="4"/>
  <c r="C3" i="4"/>
  <c r="D3" i="4"/>
  <c r="E3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D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U2" i="4"/>
  <c r="V2" i="4"/>
  <c r="W2" i="4"/>
  <c r="C2" i="4"/>
  <c r="A3" i="4"/>
  <c r="A4" i="4"/>
  <c r="A2" i="4"/>
</calcChain>
</file>

<file path=xl/sharedStrings.xml><?xml version="1.0" encoding="utf-8"?>
<sst xmlns="http://schemas.openxmlformats.org/spreadsheetml/2006/main" count="110" uniqueCount="28">
  <si>
    <t>Estabelecimentos CNES-SC</t>
  </si>
  <si>
    <t>0405050364  TRATAMENTO CIRURGICO DE PTERIGIO</t>
  </si>
  <si>
    <t>0405010184  TRATAMENTO CIRURGICO DE BLEFAROCALASE</t>
  </si>
  <si>
    <t>0409010154  EXTRACAO ENDOSCOPICA DE CORPO ESTRANHO / CALCULO</t>
  </si>
  <si>
    <t>Total</t>
  </si>
  <si>
    <t>0610062 HOSPITAL DE OLHOS DE CONCORDIA LTDA</t>
  </si>
  <si>
    <t>2306336 HOSPITAL SAO JOSE</t>
  </si>
  <si>
    <t>2379627 HOSPITAL SAMARIA</t>
  </si>
  <si>
    <t>2491249 HOSPITAL SANTA CRUZ DE CANOINHAS</t>
  </si>
  <si>
    <t>2521873 HOSPITAL BEATRIZ RAMOS</t>
  </si>
  <si>
    <t>2522411 HOSPITAL AZAMBUJA</t>
  </si>
  <si>
    <t>2522489 ASSOCIACAO HOSPITAL E MATERNIDADE DOM JOAQUIM</t>
  </si>
  <si>
    <t>2522691 HOSPITAL E MATERNIDADE MARIETA KONDER BORNHAUSEN</t>
  </si>
  <si>
    <t>2558246 HOSPITAL SANTA ISABEL</t>
  </si>
  <si>
    <t>2568713 HOSPITAL REGIONAL ALTO VALE</t>
  </si>
  <si>
    <t>2778831 HOSPITAL NOSSA SENHORA DA IMACULADA CONCEICAO</t>
  </si>
  <si>
    <t>2884402 INSTITUTO WSC DE OFTALMOLOGIA</t>
  </si>
  <si>
    <t>3123251 HOSPITAL DE OLHOS DE BLUMENAU</t>
  </si>
  <si>
    <t>3180948 CLINICA DE OLHOS DR ROBERTO VON HERTWIG</t>
  </si>
  <si>
    <t>4146336 HCF HOSPITAL DA CATARATA DE FLORIANOPOLIS</t>
  </si>
  <si>
    <t>4564812 MULTI HOSPITAL</t>
  </si>
  <si>
    <t>5164222 NIEDERAUER CLINICA DE OLHOS HOSPITAL DIA LTDA</t>
  </si>
  <si>
    <t>5195756 CIS NORDESTE SC</t>
  </si>
  <si>
    <t>7728557 BOJ FILIAL</t>
  </si>
  <si>
    <t>9175849 OPHTALMUS CLINICA DE OLHOS CC</t>
  </si>
  <si>
    <t>9717463 HOSPITAL DA VISAO JARAGUA DO SUL</t>
  </si>
  <si>
    <t>Código Proc.</t>
  </si>
  <si>
    <t>Complemento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</si>
</sst>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0" fillId="0" borderId="0" xfId="1" applyFont="1" applyBorder="1" applyAlignment="1" applyProtection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ES/GEMAS/CAMPANHA%20CIRURGIAS%20ELETIVAS/TABELA%20CATARINENSE%202026/Junho%202026/Detalhado/Ambulatorial/SIA%20MAC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"/>
      <sheetName val="Físico"/>
      <sheetName val="Financeiro"/>
      <sheetName val="Complemento"/>
      <sheetName val="Total"/>
    </sheetNames>
    <sheetDataSet>
      <sheetData sheetId="0">
        <row r="1">
          <cell r="A1" t="str">
            <v>Código Proc.</v>
          </cell>
          <cell r="B1" t="str">
            <v>Complemento</v>
          </cell>
        </row>
        <row r="2">
          <cell r="A2">
            <v>303050233</v>
          </cell>
          <cell r="B2">
            <v>1254.56</v>
          </cell>
        </row>
        <row r="3">
          <cell r="A3">
            <v>405050364</v>
          </cell>
          <cell r="B3">
            <v>628.65</v>
          </cell>
        </row>
        <row r="4">
          <cell r="A4">
            <v>405010184</v>
          </cell>
          <cell r="B4">
            <v>286.26</v>
          </cell>
        </row>
        <row r="5">
          <cell r="A5">
            <v>404010369</v>
          </cell>
          <cell r="B5">
            <v>511.56</v>
          </cell>
        </row>
        <row r="6">
          <cell r="A6">
            <v>409010154</v>
          </cell>
          <cell r="B6">
            <v>500</v>
          </cell>
        </row>
        <row r="7">
          <cell r="A7">
            <v>418010013</v>
          </cell>
          <cell r="B7">
            <v>4361.55</v>
          </cell>
        </row>
        <row r="8">
          <cell r="A8">
            <v>418010021</v>
          </cell>
          <cell r="B8">
            <v>2056.59</v>
          </cell>
        </row>
        <row r="9">
          <cell r="A9">
            <v>418010030</v>
          </cell>
          <cell r="B9">
            <v>2577.6</v>
          </cell>
        </row>
        <row r="10">
          <cell r="A10">
            <v>418010080</v>
          </cell>
          <cell r="B10">
            <v>1200</v>
          </cell>
        </row>
        <row r="11">
          <cell r="A11">
            <v>418020019</v>
          </cell>
          <cell r="B11">
            <v>1800</v>
          </cell>
        </row>
        <row r="12">
          <cell r="A12">
            <v>418020027</v>
          </cell>
          <cell r="B12">
            <v>1800</v>
          </cell>
        </row>
        <row r="13">
          <cell r="A13">
            <v>418020035</v>
          </cell>
          <cell r="B13">
            <v>1200</v>
          </cell>
        </row>
        <row r="14">
          <cell r="A14">
            <v>309070015</v>
          </cell>
          <cell r="B14">
            <v>150</v>
          </cell>
        </row>
        <row r="15">
          <cell r="A15">
            <v>309070023</v>
          </cell>
          <cell r="B15">
            <v>300</v>
          </cell>
        </row>
      </sheetData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10746-5297-476D-B418-10C629E299C7}">
  <dimension ref="A1:B15"/>
  <sheetViews>
    <sheetView workbookViewId="0">
      <selection sqref="A1:B15"/>
    </sheetView>
  </sheetViews>
  <sheetFormatPr defaultRowHeight="15" x14ac:dyDescent="0.25"/>
  <cols>
    <col min="2" max="2" width="12.42578125" customWidth="1"/>
  </cols>
  <sheetData>
    <row r="1" spans="1:2" x14ac:dyDescent="0.25">
      <c r="A1" t="s">
        <v>26</v>
      </c>
      <c r="B1" s="2" t="s">
        <v>27</v>
      </c>
    </row>
    <row r="2" spans="1:2" x14ac:dyDescent="0.25">
      <c r="A2">
        <v>303050233</v>
      </c>
      <c r="B2" s="2">
        <v>1254.56</v>
      </c>
    </row>
    <row r="3" spans="1:2" x14ac:dyDescent="0.25">
      <c r="A3">
        <v>405050364</v>
      </c>
      <c r="B3" s="2">
        <v>628.65</v>
      </c>
    </row>
    <row r="4" spans="1:2" x14ac:dyDescent="0.25">
      <c r="A4">
        <v>405010184</v>
      </c>
      <c r="B4" s="2">
        <v>286.26</v>
      </c>
    </row>
    <row r="5" spans="1:2" x14ac:dyDescent="0.25">
      <c r="A5">
        <v>404010369</v>
      </c>
      <c r="B5" s="2">
        <v>511.56</v>
      </c>
    </row>
    <row r="6" spans="1:2" x14ac:dyDescent="0.25">
      <c r="A6">
        <v>409010154</v>
      </c>
      <c r="B6" s="2">
        <v>500</v>
      </c>
    </row>
    <row r="7" spans="1:2" x14ac:dyDescent="0.25">
      <c r="A7">
        <v>418010013</v>
      </c>
      <c r="B7" s="2">
        <v>4361.55</v>
      </c>
    </row>
    <row r="8" spans="1:2" x14ac:dyDescent="0.25">
      <c r="A8">
        <v>418010021</v>
      </c>
      <c r="B8" s="2">
        <v>2056.59</v>
      </c>
    </row>
    <row r="9" spans="1:2" x14ac:dyDescent="0.25">
      <c r="A9">
        <v>418010030</v>
      </c>
      <c r="B9" s="2">
        <v>2577.6</v>
      </c>
    </row>
    <row r="10" spans="1:2" x14ac:dyDescent="0.25">
      <c r="A10">
        <v>418010080</v>
      </c>
      <c r="B10" s="2">
        <v>1200</v>
      </c>
    </row>
    <row r="11" spans="1:2" x14ac:dyDescent="0.25">
      <c r="A11">
        <v>418020019</v>
      </c>
      <c r="B11" s="2">
        <v>1800</v>
      </c>
    </row>
    <row r="12" spans="1:2" x14ac:dyDescent="0.25">
      <c r="A12">
        <v>418020027</v>
      </c>
      <c r="B12" s="2">
        <v>1800</v>
      </c>
    </row>
    <row r="13" spans="1:2" x14ac:dyDescent="0.25">
      <c r="A13">
        <v>418020035</v>
      </c>
      <c r="B13" s="2">
        <v>1200</v>
      </c>
    </row>
    <row r="14" spans="1:2" x14ac:dyDescent="0.25">
      <c r="A14">
        <v>309070015</v>
      </c>
      <c r="B14" s="2">
        <v>150</v>
      </c>
    </row>
    <row r="15" spans="1:2" x14ac:dyDescent="0.25">
      <c r="A15">
        <v>309070023</v>
      </c>
      <c r="B15" s="2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320E-0A96-42B1-A357-D3E2ADECDED2}">
  <dimension ref="A1:W5"/>
  <sheetViews>
    <sheetView topLeftCell="J1" workbookViewId="0">
      <selection sqref="A1:W5"/>
    </sheetView>
  </sheetViews>
  <sheetFormatPr defaultRowHeight="15" x14ac:dyDescent="0.25"/>
  <sheetData>
    <row r="1" spans="1:23" x14ac:dyDescent="0.2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4</v>
      </c>
    </row>
    <row r="2" spans="1:23" x14ac:dyDescent="0.25">
      <c r="A2" t="s">
        <v>1</v>
      </c>
      <c r="B2">
        <v>7</v>
      </c>
      <c r="C2">
        <v>0</v>
      </c>
      <c r="D2">
        <v>1</v>
      </c>
      <c r="E2">
        <v>6</v>
      </c>
      <c r="F2">
        <v>0</v>
      </c>
      <c r="G2">
        <v>28</v>
      </c>
      <c r="H2">
        <v>28</v>
      </c>
      <c r="I2">
        <v>96</v>
      </c>
      <c r="J2">
        <v>0</v>
      </c>
      <c r="K2">
        <v>8</v>
      </c>
      <c r="L2">
        <v>4</v>
      </c>
      <c r="M2">
        <v>1</v>
      </c>
      <c r="N2">
        <v>5</v>
      </c>
      <c r="O2">
        <v>7</v>
      </c>
      <c r="P2">
        <v>47</v>
      </c>
      <c r="Q2">
        <v>44</v>
      </c>
      <c r="R2">
        <v>16</v>
      </c>
      <c r="S2">
        <v>11</v>
      </c>
      <c r="T2">
        <v>32</v>
      </c>
      <c r="U2">
        <v>13</v>
      </c>
      <c r="V2">
        <v>43</v>
      </c>
      <c r="W2">
        <v>397</v>
      </c>
    </row>
    <row r="3" spans="1:23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57</v>
      </c>
      <c r="G3">
        <v>4</v>
      </c>
      <c r="H3">
        <v>70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16</v>
      </c>
      <c r="R3">
        <v>0</v>
      </c>
      <c r="S3">
        <v>0</v>
      </c>
      <c r="T3">
        <v>0</v>
      </c>
      <c r="U3">
        <v>0</v>
      </c>
      <c r="V3">
        <v>0</v>
      </c>
      <c r="W3">
        <v>147</v>
      </c>
    </row>
    <row r="4" spans="1:23" x14ac:dyDescent="0.25">
      <c r="A4" t="s">
        <v>3</v>
      </c>
      <c r="B4">
        <v>0</v>
      </c>
      <c r="C4">
        <v>3</v>
      </c>
      <c r="D4">
        <v>0</v>
      </c>
      <c r="E4">
        <v>4</v>
      </c>
      <c r="F4">
        <v>0</v>
      </c>
      <c r="G4">
        <v>0</v>
      </c>
      <c r="H4">
        <v>0</v>
      </c>
      <c r="I4">
        <v>0</v>
      </c>
      <c r="J4">
        <v>15</v>
      </c>
      <c r="K4">
        <v>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28</v>
      </c>
    </row>
    <row r="5" spans="1:23" x14ac:dyDescent="0.25">
      <c r="A5" t="s">
        <v>4</v>
      </c>
      <c r="B5">
        <v>7</v>
      </c>
      <c r="C5">
        <v>3</v>
      </c>
      <c r="D5">
        <v>1</v>
      </c>
      <c r="E5">
        <v>10</v>
      </c>
      <c r="F5">
        <v>57</v>
      </c>
      <c r="G5">
        <v>32</v>
      </c>
      <c r="H5">
        <v>98</v>
      </c>
      <c r="I5">
        <v>96</v>
      </c>
      <c r="J5">
        <v>15</v>
      </c>
      <c r="K5">
        <v>14</v>
      </c>
      <c r="L5">
        <v>4</v>
      </c>
      <c r="M5">
        <v>1</v>
      </c>
      <c r="N5">
        <v>5</v>
      </c>
      <c r="O5">
        <v>7</v>
      </c>
      <c r="P5">
        <v>47</v>
      </c>
      <c r="Q5">
        <v>60</v>
      </c>
      <c r="R5">
        <v>16</v>
      </c>
      <c r="S5">
        <v>11</v>
      </c>
      <c r="T5">
        <v>32</v>
      </c>
      <c r="U5">
        <v>13</v>
      </c>
      <c r="V5">
        <v>43</v>
      </c>
      <c r="W5">
        <v>572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F3B76-6022-4567-81D8-C3CC38EB64F1}">
  <dimension ref="A1:W5"/>
  <sheetViews>
    <sheetView topLeftCell="M1" workbookViewId="0">
      <selection activeCell="W5" sqref="W5"/>
    </sheetView>
  </sheetViews>
  <sheetFormatPr defaultRowHeight="15" x14ac:dyDescent="0.25"/>
  <cols>
    <col min="2" max="3" width="13.28515625" bestFit="1" customWidth="1"/>
    <col min="4" max="4" width="10.5703125" bestFit="1" customWidth="1"/>
    <col min="5" max="5" width="13.28515625" bestFit="1" customWidth="1"/>
    <col min="23" max="23" width="13.28515625" bestFit="1" customWidth="1"/>
  </cols>
  <sheetData>
    <row r="1" spans="1:23" x14ac:dyDescent="0.2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4</v>
      </c>
    </row>
    <row r="2" spans="1:23" x14ac:dyDescent="0.25">
      <c r="A2" t="s">
        <v>1</v>
      </c>
      <c r="B2" s="1">
        <v>1466.85</v>
      </c>
      <c r="C2" s="1">
        <v>0</v>
      </c>
      <c r="D2" s="1">
        <v>209.55</v>
      </c>
      <c r="E2" s="1">
        <v>1257.3</v>
      </c>
      <c r="F2" s="1">
        <v>0</v>
      </c>
      <c r="G2" s="1">
        <v>5867.4</v>
      </c>
      <c r="H2" s="1">
        <v>5867.4</v>
      </c>
      <c r="I2" s="1">
        <v>20116.8</v>
      </c>
      <c r="J2" s="1">
        <v>0</v>
      </c>
      <c r="K2" s="1">
        <v>1676.4</v>
      </c>
      <c r="L2" s="1">
        <v>838.2</v>
      </c>
      <c r="M2" s="1">
        <v>209.55</v>
      </c>
      <c r="N2" s="1">
        <v>1047.75</v>
      </c>
      <c r="O2" s="1">
        <v>1466.85</v>
      </c>
      <c r="P2" s="1">
        <v>9848.85</v>
      </c>
      <c r="Q2" s="1">
        <v>9220.2000000000007</v>
      </c>
      <c r="R2" s="1">
        <v>3352.8</v>
      </c>
      <c r="S2" s="1">
        <v>2305.0500000000002</v>
      </c>
      <c r="T2" s="1">
        <v>6705.6</v>
      </c>
      <c r="U2" s="1">
        <v>2724.15</v>
      </c>
      <c r="V2" s="1">
        <v>9010.65</v>
      </c>
      <c r="W2" s="1">
        <v>83191.350000000006</v>
      </c>
    </row>
    <row r="3" spans="1:23" x14ac:dyDescent="0.25">
      <c r="A3" t="s">
        <v>2</v>
      </c>
      <c r="B3" s="1">
        <v>0</v>
      </c>
      <c r="C3" s="1">
        <v>0</v>
      </c>
      <c r="D3" s="1">
        <v>0</v>
      </c>
      <c r="E3" s="1">
        <v>0</v>
      </c>
      <c r="F3" s="1">
        <v>5438.94</v>
      </c>
      <c r="G3" s="1">
        <v>381.68</v>
      </c>
      <c r="H3" s="1">
        <v>6679.4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1526.72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14026.74</v>
      </c>
    </row>
    <row r="4" spans="1:23" x14ac:dyDescent="0.25">
      <c r="A4" t="s">
        <v>3</v>
      </c>
      <c r="B4" s="1">
        <v>0</v>
      </c>
      <c r="C4" s="1">
        <v>89.52</v>
      </c>
      <c r="D4" s="1">
        <v>0</v>
      </c>
      <c r="E4" s="1">
        <v>119.36</v>
      </c>
      <c r="F4" s="1">
        <v>0</v>
      </c>
      <c r="G4" s="1">
        <v>0</v>
      </c>
      <c r="H4" s="1">
        <v>0</v>
      </c>
      <c r="I4" s="1">
        <v>0</v>
      </c>
      <c r="J4" s="1">
        <v>447.6</v>
      </c>
      <c r="K4" s="1">
        <v>179.04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835.52</v>
      </c>
    </row>
    <row r="5" spans="1:23" x14ac:dyDescent="0.25">
      <c r="A5" t="s">
        <v>4</v>
      </c>
      <c r="B5" s="1">
        <v>1466.85</v>
      </c>
      <c r="C5" s="1">
        <v>89.52</v>
      </c>
      <c r="D5" s="1">
        <v>209.55</v>
      </c>
      <c r="E5" s="1">
        <v>1376.66</v>
      </c>
      <c r="F5" s="1">
        <v>5438.94</v>
      </c>
      <c r="G5" s="1">
        <v>6249.08</v>
      </c>
      <c r="H5" s="1">
        <v>12546.8</v>
      </c>
      <c r="I5" s="1">
        <v>20116.8</v>
      </c>
      <c r="J5" s="1">
        <v>447.6</v>
      </c>
      <c r="K5" s="1">
        <v>1855.44</v>
      </c>
      <c r="L5" s="1">
        <v>838.2</v>
      </c>
      <c r="M5" s="1">
        <v>209.55</v>
      </c>
      <c r="N5" s="1">
        <v>1047.75</v>
      </c>
      <c r="O5" s="1">
        <v>1466.85</v>
      </c>
      <c r="P5" s="1">
        <v>9848.85</v>
      </c>
      <c r="Q5" s="1">
        <v>10746.92</v>
      </c>
      <c r="R5" s="1">
        <v>3352.8</v>
      </c>
      <c r="S5" s="1">
        <v>2305.0500000000002</v>
      </c>
      <c r="T5" s="1">
        <v>6705.6</v>
      </c>
      <c r="U5" s="1">
        <v>2724.15</v>
      </c>
      <c r="V5" s="1">
        <v>9010.65</v>
      </c>
      <c r="W5" s="1">
        <v>98053.61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992C-F670-4015-A2F9-CB6D32737ABF}">
  <dimension ref="A1:X5"/>
  <sheetViews>
    <sheetView topLeftCell="U1" workbookViewId="0">
      <selection activeCell="X5" sqref="X5"/>
    </sheetView>
  </sheetViews>
  <sheetFormatPr defaultRowHeight="15" x14ac:dyDescent="0.25"/>
  <cols>
    <col min="1" max="1" width="11.140625" customWidth="1"/>
    <col min="3" max="4" width="12.140625" bestFit="1" customWidth="1"/>
    <col min="5" max="5" width="10.5703125" bestFit="1" customWidth="1"/>
    <col min="6" max="6" width="12.140625" bestFit="1" customWidth="1"/>
    <col min="7" max="10" width="13.28515625" bestFit="1" customWidth="1"/>
    <col min="11" max="13" width="12.140625" bestFit="1" customWidth="1"/>
    <col min="14" max="14" width="10.5703125" bestFit="1" customWidth="1"/>
    <col min="15" max="16" width="12.140625" bestFit="1" customWidth="1"/>
    <col min="17" max="19" width="13.28515625" bestFit="1" customWidth="1"/>
    <col min="20" max="20" width="12.140625" bestFit="1" customWidth="1"/>
    <col min="21" max="21" width="13.28515625" bestFit="1" customWidth="1"/>
    <col min="22" max="22" width="12.140625" bestFit="1" customWidth="1"/>
    <col min="23" max="23" width="13.28515625" bestFit="1" customWidth="1"/>
    <col min="24" max="24" width="14.28515625" bestFit="1" customWidth="1"/>
  </cols>
  <sheetData>
    <row r="1" spans="1:24" x14ac:dyDescent="0.25">
      <c r="B1" t="s">
        <v>0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4</v>
      </c>
    </row>
    <row r="2" spans="1:24" x14ac:dyDescent="0.25">
      <c r="A2">
        <f>LEFT(B2,10)*1</f>
        <v>405050364</v>
      </c>
      <c r="B2" t="s">
        <v>1</v>
      </c>
      <c r="C2" s="1">
        <f>IFERROR(VLOOKUP($A2,delibm,2,0)*(Físico!B2),0)</f>
        <v>4400.55</v>
      </c>
      <c r="D2" s="1">
        <f>IFERROR(VLOOKUP($A2,delibm,2,0)*(Físico!C2),0)</f>
        <v>0</v>
      </c>
      <c r="E2" s="1">
        <f>IFERROR(VLOOKUP($A2,delibm,2,0)*(Físico!D2),0)</f>
        <v>628.65</v>
      </c>
      <c r="F2" s="1">
        <f>IFERROR(VLOOKUP($A2,delibm,2,0)*(Físico!E2),0)</f>
        <v>3771.8999999999996</v>
      </c>
      <c r="G2" s="1">
        <f>IFERROR(VLOOKUP($A2,delibm,2,0)*(Físico!F2),0)</f>
        <v>0</v>
      </c>
      <c r="H2" s="1">
        <f>IFERROR(VLOOKUP($A2,delibm,2,0)*(Físico!G2),0)</f>
        <v>17602.2</v>
      </c>
      <c r="I2" s="1">
        <f>IFERROR(VLOOKUP($A2,delibm,2,0)*(Físico!H2),0)</f>
        <v>17602.2</v>
      </c>
      <c r="J2" s="1">
        <f>IFERROR(VLOOKUP($A2,delibm,2,0)*(Físico!I2),0)</f>
        <v>60350.399999999994</v>
      </c>
      <c r="K2" s="1">
        <f>IFERROR(VLOOKUP($A2,delibm,2,0)*(Físico!J2),0)</f>
        <v>0</v>
      </c>
      <c r="L2" s="1">
        <f>IFERROR(VLOOKUP($A2,delibm,2,0)*(Físico!K2),0)</f>
        <v>5029.2</v>
      </c>
      <c r="M2" s="1">
        <f>IFERROR(VLOOKUP($A2,delibm,2,0)*(Físico!L2),0)</f>
        <v>2514.6</v>
      </c>
      <c r="N2" s="1">
        <f>IFERROR(VLOOKUP($A2,delibm,2,0)*(Físico!M2),0)</f>
        <v>628.65</v>
      </c>
      <c r="O2" s="1">
        <f>IFERROR(VLOOKUP($A2,delibm,2,0)*(Físico!N2),0)</f>
        <v>3143.25</v>
      </c>
      <c r="P2" s="1">
        <f>IFERROR(VLOOKUP($A2,delibm,2,0)*(Físico!O2),0)</f>
        <v>4400.55</v>
      </c>
      <c r="Q2" s="1">
        <f>IFERROR(VLOOKUP($A2,delibm,2,0)*(Físico!P2),0)</f>
        <v>29546.55</v>
      </c>
      <c r="R2" s="1">
        <f>IFERROR(VLOOKUP($A2,delibm,2,0)*(Físico!Q2),0)</f>
        <v>27660.6</v>
      </c>
      <c r="S2" s="1">
        <f>IFERROR(VLOOKUP($A2,delibm,2,0)*(Físico!R2),0)</f>
        <v>10058.4</v>
      </c>
      <c r="T2" s="1">
        <f>IFERROR(VLOOKUP($A2,delibm,2,0)*(Físico!S2),0)</f>
        <v>6915.15</v>
      </c>
      <c r="U2" s="1">
        <f>IFERROR(VLOOKUP($A2,delibm,2,0)*(Físico!T2),0)</f>
        <v>20116.8</v>
      </c>
      <c r="V2" s="1">
        <f>IFERROR(VLOOKUP($A2,delibm,2,0)*(Físico!U2),0)</f>
        <v>8172.45</v>
      </c>
      <c r="W2" s="1">
        <f>IFERROR(VLOOKUP($A2,delibm,2,0)*(Físico!V2),0)</f>
        <v>27031.95</v>
      </c>
      <c r="X2" s="1">
        <f>SUM(C2:W2)</f>
        <v>249574.05</v>
      </c>
    </row>
    <row r="3" spans="1:24" x14ac:dyDescent="0.25">
      <c r="A3">
        <f t="shared" ref="A3:A4" si="0">LEFT(B3,10)*1</f>
        <v>405010184</v>
      </c>
      <c r="B3" t="s">
        <v>2</v>
      </c>
      <c r="C3" s="1">
        <f>IFERROR(VLOOKUP($A3,delibm,2,0)*(Físico!B3),0)</f>
        <v>0</v>
      </c>
      <c r="D3" s="1">
        <f>IFERROR(VLOOKUP($A3,delibm,2,0)*(Físico!C3),0)</f>
        <v>0</v>
      </c>
      <c r="E3" s="1">
        <f>IFERROR(VLOOKUP($A3,delibm,2,0)*(Físico!D3),0)</f>
        <v>0</v>
      </c>
      <c r="F3" s="1">
        <f>IFERROR(VLOOKUP($A3,delibm,2,0)*(Físico!E3),0)</f>
        <v>0</v>
      </c>
      <c r="G3" s="1">
        <f>IFERROR(VLOOKUP($A3,delibm,2,0)*(Físico!F3),0)</f>
        <v>16316.82</v>
      </c>
      <c r="H3" s="1">
        <f>IFERROR(VLOOKUP($A3,delibm,2,0)*(Físico!G3),0)</f>
        <v>1145.04</v>
      </c>
      <c r="I3" s="1">
        <f>IFERROR(VLOOKUP($A3,delibm,2,0)*(Físico!H3),0)</f>
        <v>20038.2</v>
      </c>
      <c r="J3" s="1">
        <f>IFERROR(VLOOKUP($A3,delibm,2,0)*(Físico!I3),0)</f>
        <v>0</v>
      </c>
      <c r="K3" s="1">
        <f>IFERROR(VLOOKUP($A3,delibm,2,0)*(Físico!J3),0)</f>
        <v>0</v>
      </c>
      <c r="L3" s="1">
        <f>IFERROR(VLOOKUP($A3,delibm,2,0)*(Físico!K3),0)</f>
        <v>0</v>
      </c>
      <c r="M3" s="1">
        <f>IFERROR(VLOOKUP($A3,delibm,2,0)*(Físico!L3),0)</f>
        <v>0</v>
      </c>
      <c r="N3" s="1">
        <f>IFERROR(VLOOKUP($A3,delibm,2,0)*(Físico!M3),0)</f>
        <v>0</v>
      </c>
      <c r="O3" s="1">
        <f>IFERROR(VLOOKUP($A3,delibm,2,0)*(Físico!N3),0)</f>
        <v>0</v>
      </c>
      <c r="P3" s="1">
        <f>IFERROR(VLOOKUP($A3,delibm,2,0)*(Físico!O3),0)</f>
        <v>0</v>
      </c>
      <c r="Q3" s="1">
        <f>IFERROR(VLOOKUP($A3,delibm,2,0)*(Físico!P3),0)</f>
        <v>0</v>
      </c>
      <c r="R3" s="1">
        <f>IFERROR(VLOOKUP($A3,delibm,2,0)*(Físico!Q3),0)</f>
        <v>4580.16</v>
      </c>
      <c r="S3" s="1">
        <f>IFERROR(VLOOKUP($A3,delibm,2,0)*(Físico!R3),0)</f>
        <v>0</v>
      </c>
      <c r="T3" s="1">
        <f>IFERROR(VLOOKUP($A3,delibm,2,0)*(Físico!S3),0)</f>
        <v>0</v>
      </c>
      <c r="U3" s="1">
        <f>IFERROR(VLOOKUP($A3,delibm,2,0)*(Físico!T3),0)</f>
        <v>0</v>
      </c>
      <c r="V3" s="1">
        <f>IFERROR(VLOOKUP($A3,delibm,2,0)*(Físico!U3),0)</f>
        <v>0</v>
      </c>
      <c r="W3" s="1">
        <f>IFERROR(VLOOKUP($A3,delibm,2,0)*(Físico!V3),0)</f>
        <v>0</v>
      </c>
      <c r="X3" s="1">
        <f t="shared" ref="X3:X4" si="1">SUM(C3:W3)</f>
        <v>42080.22</v>
      </c>
    </row>
    <row r="4" spans="1:24" x14ac:dyDescent="0.25">
      <c r="A4">
        <f t="shared" si="0"/>
        <v>409010154</v>
      </c>
      <c r="B4" t="s">
        <v>3</v>
      </c>
      <c r="C4" s="1">
        <f>IFERROR(VLOOKUP($A4,delibm,2,0)*(Físico!B4),0)</f>
        <v>0</v>
      </c>
      <c r="D4" s="1">
        <f>IFERROR(VLOOKUP($A4,delibm,2,0)*(Físico!C4),0)</f>
        <v>1500</v>
      </c>
      <c r="E4" s="1">
        <f>IFERROR(VLOOKUP($A4,delibm,2,0)*(Físico!D4),0)</f>
        <v>0</v>
      </c>
      <c r="F4" s="1">
        <f>IFERROR(VLOOKUP($A4,delibm,2,0)*(Físico!E4),0)</f>
        <v>2000</v>
      </c>
      <c r="G4" s="1">
        <f>IFERROR(VLOOKUP($A4,delibm,2,0)*(Físico!F4),0)</f>
        <v>0</v>
      </c>
      <c r="H4" s="1">
        <f>IFERROR(VLOOKUP($A4,delibm,2,0)*(Físico!G4),0)</f>
        <v>0</v>
      </c>
      <c r="I4" s="1">
        <f>IFERROR(VLOOKUP($A4,delibm,2,0)*(Físico!H4),0)</f>
        <v>0</v>
      </c>
      <c r="J4" s="1">
        <f>IFERROR(VLOOKUP($A4,delibm,2,0)*(Físico!I4),0)</f>
        <v>0</v>
      </c>
      <c r="K4" s="1">
        <f>IFERROR(VLOOKUP($A4,delibm,2,0)*(Físico!J4),0)</f>
        <v>7500</v>
      </c>
      <c r="L4" s="1">
        <f>IFERROR(VLOOKUP($A4,delibm,2,0)*(Físico!K4),0)</f>
        <v>3000</v>
      </c>
      <c r="M4" s="1">
        <f>IFERROR(VLOOKUP($A4,delibm,2,0)*(Físico!L4),0)</f>
        <v>0</v>
      </c>
      <c r="N4" s="1">
        <f>IFERROR(VLOOKUP($A4,delibm,2,0)*(Físico!M4),0)</f>
        <v>0</v>
      </c>
      <c r="O4" s="1">
        <f>IFERROR(VLOOKUP($A4,delibm,2,0)*(Físico!N4),0)</f>
        <v>0</v>
      </c>
      <c r="P4" s="1">
        <f>IFERROR(VLOOKUP($A4,delibm,2,0)*(Físico!O4),0)</f>
        <v>0</v>
      </c>
      <c r="Q4" s="1">
        <f>IFERROR(VLOOKUP($A4,delibm,2,0)*(Físico!P4),0)</f>
        <v>0</v>
      </c>
      <c r="R4" s="1">
        <f>IFERROR(VLOOKUP($A4,delibm,2,0)*(Físico!Q4),0)</f>
        <v>0</v>
      </c>
      <c r="S4" s="1">
        <f>IFERROR(VLOOKUP($A4,delibm,2,0)*(Físico!R4),0)</f>
        <v>0</v>
      </c>
      <c r="T4" s="1">
        <f>IFERROR(VLOOKUP($A4,delibm,2,0)*(Físico!S4),0)</f>
        <v>0</v>
      </c>
      <c r="U4" s="1">
        <f>IFERROR(VLOOKUP($A4,delibm,2,0)*(Físico!T4),0)</f>
        <v>0</v>
      </c>
      <c r="V4" s="1">
        <f>IFERROR(VLOOKUP($A4,delibm,2,0)*(Físico!U4),0)</f>
        <v>0</v>
      </c>
      <c r="W4" s="1">
        <f>IFERROR(VLOOKUP($A4,delibm,2,0)*(Físico!V4),0)</f>
        <v>0</v>
      </c>
      <c r="X4" s="1">
        <f t="shared" si="1"/>
        <v>14000</v>
      </c>
    </row>
    <row r="5" spans="1:24" x14ac:dyDescent="0.25">
      <c r="B5" t="s">
        <v>4</v>
      </c>
      <c r="C5" s="1">
        <f t="shared" ref="C5:W5" si="2">SUM(C2:C4)</f>
        <v>4400.55</v>
      </c>
      <c r="D5" s="1">
        <f t="shared" si="2"/>
        <v>1500</v>
      </c>
      <c r="E5" s="1">
        <f t="shared" si="2"/>
        <v>628.65</v>
      </c>
      <c r="F5" s="1">
        <f t="shared" si="2"/>
        <v>5771.9</v>
      </c>
      <c r="G5" s="1">
        <f t="shared" si="2"/>
        <v>16316.82</v>
      </c>
      <c r="H5" s="1">
        <f t="shared" si="2"/>
        <v>18747.240000000002</v>
      </c>
      <c r="I5" s="1">
        <f t="shared" si="2"/>
        <v>37640.400000000001</v>
      </c>
      <c r="J5" s="1">
        <f t="shared" si="2"/>
        <v>60350.399999999994</v>
      </c>
      <c r="K5" s="1">
        <f t="shared" si="2"/>
        <v>7500</v>
      </c>
      <c r="L5" s="1">
        <f t="shared" si="2"/>
        <v>8029.2</v>
      </c>
      <c r="M5" s="1">
        <f t="shared" si="2"/>
        <v>2514.6</v>
      </c>
      <c r="N5" s="1">
        <f t="shared" si="2"/>
        <v>628.65</v>
      </c>
      <c r="O5" s="1">
        <f t="shared" si="2"/>
        <v>3143.25</v>
      </c>
      <c r="P5" s="1">
        <f t="shared" si="2"/>
        <v>4400.55</v>
      </c>
      <c r="Q5" s="1">
        <f t="shared" si="2"/>
        <v>29546.55</v>
      </c>
      <c r="R5" s="1">
        <f t="shared" si="2"/>
        <v>32240.76</v>
      </c>
      <c r="S5" s="1">
        <f t="shared" si="2"/>
        <v>10058.4</v>
      </c>
      <c r="T5" s="1">
        <f t="shared" si="2"/>
        <v>6915.15</v>
      </c>
      <c r="U5" s="1">
        <f t="shared" si="2"/>
        <v>20116.8</v>
      </c>
      <c r="V5" s="1">
        <f t="shared" si="2"/>
        <v>8172.45</v>
      </c>
      <c r="W5" s="1">
        <f t="shared" si="2"/>
        <v>27031.95</v>
      </c>
      <c r="X5" s="1">
        <f>SUM(X2:X4)</f>
        <v>305654.27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00153-8441-4AD6-B870-1BDCDB56DF35}">
  <dimension ref="A1:W5"/>
  <sheetViews>
    <sheetView tabSelected="1" topLeftCell="P1" workbookViewId="0">
      <selection activeCell="W5" sqref="W5"/>
    </sheetView>
  </sheetViews>
  <sheetFormatPr defaultRowHeight="15" x14ac:dyDescent="0.25"/>
  <cols>
    <col min="2" max="2" width="12.28515625" bestFit="1" customWidth="1"/>
    <col min="3" max="3" width="12.140625" bestFit="1" customWidth="1"/>
    <col min="4" max="4" width="10.5703125" bestFit="1" customWidth="1"/>
    <col min="5" max="5" width="12.140625" bestFit="1" customWidth="1"/>
    <col min="6" max="9" width="13.28515625" bestFit="1" customWidth="1"/>
    <col min="10" max="12" width="12.140625" bestFit="1" customWidth="1"/>
    <col min="13" max="13" width="10.5703125" bestFit="1" customWidth="1"/>
    <col min="14" max="15" width="12.140625" bestFit="1" customWidth="1"/>
    <col min="16" max="18" width="13.28515625" bestFit="1" customWidth="1"/>
    <col min="19" max="19" width="12.140625" bestFit="1" customWidth="1"/>
    <col min="20" max="22" width="13.28515625" bestFit="1" customWidth="1"/>
    <col min="23" max="23" width="14.42578125" bestFit="1" customWidth="1"/>
  </cols>
  <sheetData>
    <row r="1" spans="1:23" x14ac:dyDescent="0.2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4</v>
      </c>
    </row>
    <row r="2" spans="1:23" x14ac:dyDescent="0.25">
      <c r="A2" t="s">
        <v>1</v>
      </c>
      <c r="B2" s="1">
        <f>Financeiro!B2+Complemento!C2</f>
        <v>5867.4</v>
      </c>
      <c r="C2" s="1">
        <f>Financeiro!C2+Complemento!D2</f>
        <v>0</v>
      </c>
      <c r="D2" s="1">
        <f>Financeiro!D2+Complemento!E2</f>
        <v>838.2</v>
      </c>
      <c r="E2" s="1">
        <f>Financeiro!E2+Complemento!F2</f>
        <v>5029.2</v>
      </c>
      <c r="F2" s="1">
        <f>Financeiro!F2+Complemento!G2</f>
        <v>0</v>
      </c>
      <c r="G2" s="1">
        <f>Financeiro!G2+Complemento!H2</f>
        <v>23469.599999999999</v>
      </c>
      <c r="H2" s="1">
        <f>Financeiro!H2+Complemento!I2</f>
        <v>23469.599999999999</v>
      </c>
      <c r="I2" s="1">
        <f>Financeiro!I2+Complemento!J2</f>
        <v>80467.199999999997</v>
      </c>
      <c r="J2" s="1">
        <f>Financeiro!J2+Complemento!K2</f>
        <v>0</v>
      </c>
      <c r="K2" s="1">
        <f>Financeiro!K2+Complemento!L2</f>
        <v>6705.6</v>
      </c>
      <c r="L2" s="1">
        <f>Financeiro!L2+Complemento!M2</f>
        <v>3352.8</v>
      </c>
      <c r="M2" s="1">
        <f>Financeiro!M2+Complemento!N2</f>
        <v>838.2</v>
      </c>
      <c r="N2" s="1">
        <f>Financeiro!N2+Complemento!O2</f>
        <v>4191</v>
      </c>
      <c r="O2" s="1">
        <f>Financeiro!O2+Complemento!P2</f>
        <v>5867.4</v>
      </c>
      <c r="P2" s="1">
        <f>Financeiro!P2+Complemento!Q2</f>
        <v>39395.4</v>
      </c>
      <c r="Q2" s="1">
        <f>Financeiro!Q2+Complemento!R2</f>
        <v>36880.800000000003</v>
      </c>
      <c r="R2" s="1">
        <f>Financeiro!R2+Complemento!S2</f>
        <v>13411.2</v>
      </c>
      <c r="S2" s="1">
        <f>Financeiro!S2+Complemento!T2</f>
        <v>9220.2000000000007</v>
      </c>
      <c r="T2" s="1">
        <f>Financeiro!T2+Complemento!U2</f>
        <v>26822.400000000001</v>
      </c>
      <c r="U2" s="1">
        <f>Financeiro!U2+Complemento!V2</f>
        <v>10896.6</v>
      </c>
      <c r="V2" s="1">
        <f>Financeiro!V2+Complemento!W2</f>
        <v>36042.6</v>
      </c>
      <c r="W2" s="1">
        <f>SUM(B2:V2)</f>
        <v>332765.39999999997</v>
      </c>
    </row>
    <row r="3" spans="1:23" x14ac:dyDescent="0.25">
      <c r="A3" t="s">
        <v>2</v>
      </c>
      <c r="B3" s="1">
        <f>Financeiro!B3+Complemento!C3</f>
        <v>0</v>
      </c>
      <c r="C3" s="1">
        <f>Financeiro!C3+Complemento!D3</f>
        <v>0</v>
      </c>
      <c r="D3" s="1">
        <f>Financeiro!D3+Complemento!E3</f>
        <v>0</v>
      </c>
      <c r="E3" s="1">
        <f>Financeiro!E3+Complemento!F3</f>
        <v>0</v>
      </c>
      <c r="F3" s="1">
        <f>Financeiro!F3+Complemento!G3</f>
        <v>21755.759999999998</v>
      </c>
      <c r="G3" s="1">
        <f>Financeiro!G3+Complemento!H3</f>
        <v>1526.72</v>
      </c>
      <c r="H3" s="1">
        <f>Financeiro!H3+Complemento!I3</f>
        <v>26717.599999999999</v>
      </c>
      <c r="I3" s="1">
        <f>Financeiro!I3+Complemento!J3</f>
        <v>0</v>
      </c>
      <c r="J3" s="1">
        <f>Financeiro!J3+Complemento!K3</f>
        <v>0</v>
      </c>
      <c r="K3" s="1">
        <f>Financeiro!K3+Complemento!L3</f>
        <v>0</v>
      </c>
      <c r="L3" s="1">
        <f>Financeiro!L3+Complemento!M3</f>
        <v>0</v>
      </c>
      <c r="M3" s="1">
        <f>Financeiro!M3+Complemento!N3</f>
        <v>0</v>
      </c>
      <c r="N3" s="1">
        <f>Financeiro!N3+Complemento!O3</f>
        <v>0</v>
      </c>
      <c r="O3" s="1">
        <f>Financeiro!O3+Complemento!P3</f>
        <v>0</v>
      </c>
      <c r="P3" s="1">
        <f>Financeiro!P3+Complemento!Q3</f>
        <v>0</v>
      </c>
      <c r="Q3" s="1">
        <f>Financeiro!Q3+Complemento!R3</f>
        <v>6106.88</v>
      </c>
      <c r="R3" s="1">
        <f>Financeiro!R3+Complemento!S3</f>
        <v>0</v>
      </c>
      <c r="S3" s="1">
        <f>Financeiro!S3+Complemento!T3</f>
        <v>0</v>
      </c>
      <c r="T3" s="1">
        <f>Financeiro!T3+Complemento!U3</f>
        <v>0</v>
      </c>
      <c r="U3" s="1">
        <f>Financeiro!U3+Complemento!V3</f>
        <v>0</v>
      </c>
      <c r="V3" s="1">
        <f>Financeiro!V3+Complemento!W3</f>
        <v>0</v>
      </c>
      <c r="W3" s="1">
        <f t="shared" ref="W3:W4" si="0">SUM(B3:V3)</f>
        <v>56106.96</v>
      </c>
    </row>
    <row r="4" spans="1:23" x14ac:dyDescent="0.25">
      <c r="A4" t="s">
        <v>3</v>
      </c>
      <c r="B4" s="1">
        <f>Financeiro!B4+Complemento!C4</f>
        <v>0</v>
      </c>
      <c r="C4" s="1">
        <f>Financeiro!C4+Complemento!D4</f>
        <v>1589.52</v>
      </c>
      <c r="D4" s="1">
        <f>Financeiro!D4+Complemento!E4</f>
        <v>0</v>
      </c>
      <c r="E4" s="1">
        <f>Financeiro!E4+Complemento!F4</f>
        <v>2119.36</v>
      </c>
      <c r="F4" s="1">
        <f>Financeiro!F4+Complemento!G4</f>
        <v>0</v>
      </c>
      <c r="G4" s="1">
        <f>Financeiro!G4+Complemento!H4</f>
        <v>0</v>
      </c>
      <c r="H4" s="1">
        <f>Financeiro!H4+Complemento!I4</f>
        <v>0</v>
      </c>
      <c r="I4" s="1">
        <f>Financeiro!I4+Complemento!J4</f>
        <v>0</v>
      </c>
      <c r="J4" s="1">
        <f>Financeiro!J4+Complemento!K4</f>
        <v>7947.6</v>
      </c>
      <c r="K4" s="1">
        <f>Financeiro!K4+Complemento!L4</f>
        <v>3179.04</v>
      </c>
      <c r="L4" s="1">
        <f>Financeiro!L4+Complemento!M4</f>
        <v>0</v>
      </c>
      <c r="M4" s="1">
        <f>Financeiro!M4+Complemento!N4</f>
        <v>0</v>
      </c>
      <c r="N4" s="1">
        <f>Financeiro!N4+Complemento!O4</f>
        <v>0</v>
      </c>
      <c r="O4" s="1">
        <f>Financeiro!O4+Complemento!P4</f>
        <v>0</v>
      </c>
      <c r="P4" s="1">
        <f>Financeiro!P4+Complemento!Q4</f>
        <v>0</v>
      </c>
      <c r="Q4" s="1">
        <f>Financeiro!Q4+Complemento!R4</f>
        <v>0</v>
      </c>
      <c r="R4" s="1">
        <f>Financeiro!R4+Complemento!S4</f>
        <v>0</v>
      </c>
      <c r="S4" s="1">
        <f>Financeiro!S4+Complemento!T4</f>
        <v>0</v>
      </c>
      <c r="T4" s="1">
        <f>Financeiro!T4+Complemento!U4</f>
        <v>0</v>
      </c>
      <c r="U4" s="1">
        <f>Financeiro!U4+Complemento!V4</f>
        <v>0</v>
      </c>
      <c r="V4" s="1">
        <f>Financeiro!V4+Complemento!W4</f>
        <v>0</v>
      </c>
      <c r="W4" s="1">
        <f t="shared" si="0"/>
        <v>14835.52</v>
      </c>
    </row>
    <row r="5" spans="1:23" x14ac:dyDescent="0.25">
      <c r="A5" t="s">
        <v>4</v>
      </c>
      <c r="B5" s="1">
        <f t="shared" ref="B5:V5" si="1">SUM(B2:B4)</f>
        <v>5867.4</v>
      </c>
      <c r="C5" s="1">
        <f t="shared" si="1"/>
        <v>1589.52</v>
      </c>
      <c r="D5" s="1">
        <f t="shared" si="1"/>
        <v>838.2</v>
      </c>
      <c r="E5" s="1">
        <f t="shared" si="1"/>
        <v>7148.5599999999995</v>
      </c>
      <c r="F5" s="1">
        <f t="shared" si="1"/>
        <v>21755.759999999998</v>
      </c>
      <c r="G5" s="1">
        <f t="shared" si="1"/>
        <v>24996.32</v>
      </c>
      <c r="H5" s="1">
        <f t="shared" si="1"/>
        <v>50187.199999999997</v>
      </c>
      <c r="I5" s="1">
        <f t="shared" si="1"/>
        <v>80467.199999999997</v>
      </c>
      <c r="J5" s="1">
        <f t="shared" si="1"/>
        <v>7947.6</v>
      </c>
      <c r="K5" s="1">
        <f t="shared" si="1"/>
        <v>9884.64</v>
      </c>
      <c r="L5" s="1">
        <f t="shared" si="1"/>
        <v>3352.8</v>
      </c>
      <c r="M5" s="1">
        <f t="shared" si="1"/>
        <v>838.2</v>
      </c>
      <c r="N5" s="1">
        <f t="shared" si="1"/>
        <v>4191</v>
      </c>
      <c r="O5" s="1">
        <f t="shared" si="1"/>
        <v>5867.4</v>
      </c>
      <c r="P5" s="1">
        <f t="shared" si="1"/>
        <v>39395.4</v>
      </c>
      <c r="Q5" s="1">
        <f t="shared" si="1"/>
        <v>42987.68</v>
      </c>
      <c r="R5" s="1">
        <f t="shared" si="1"/>
        <v>13411.2</v>
      </c>
      <c r="S5" s="1">
        <f t="shared" si="1"/>
        <v>9220.2000000000007</v>
      </c>
      <c r="T5" s="1">
        <f t="shared" si="1"/>
        <v>26822.400000000001</v>
      </c>
      <c r="U5" s="1">
        <f t="shared" si="1"/>
        <v>10896.6</v>
      </c>
      <c r="V5" s="1">
        <f t="shared" si="1"/>
        <v>36042.6</v>
      </c>
      <c r="W5" s="1">
        <f>SUM(W2:W4)</f>
        <v>403707.88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DelibM</vt:lpstr>
      <vt:lpstr>Físico</vt:lpstr>
      <vt:lpstr>Financeiro</vt:lpstr>
      <vt:lpstr>Complemento</vt:lpstr>
      <vt:lpstr>Total</vt:lpstr>
      <vt:lpstr>delibm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2026-09-15T16:46:04Z</dcterms:created>
  <dcterms:modified xsi:type="dcterms:W3CDTF">2026-09-15T17:18:16Z</dcterms:modified>
</cp:coreProperties>
</file>