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Ambulatorial\"/>
    </mc:Choice>
  </mc:AlternateContent>
  <xr:revisionPtr revIDLastSave="0" documentId="13_ncr:1_{9F2C69C6-EF9B-4E27-8170-9550800732E1}" xr6:coauthVersionLast="47" xr6:coauthVersionMax="47" xr10:uidLastSave="{00000000-0000-0000-0000-000000000000}"/>
  <bookViews>
    <workbookView xWindow="3075" yWindow="3075" windowWidth="14325" windowHeight="12465" firstSheet="1" activeTab="5" xr2:uid="{0F33EAD2-FBD6-469F-8605-5E74FA40E631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030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P3" i="6"/>
  <c r="P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C2" i="6"/>
  <c r="D2" i="6"/>
  <c r="E2" i="6"/>
  <c r="F2" i="6"/>
  <c r="G2" i="6"/>
  <c r="H2" i="6"/>
  <c r="I2" i="6"/>
  <c r="J2" i="6"/>
  <c r="K2" i="6"/>
  <c r="L2" i="6"/>
  <c r="M2" i="6"/>
  <c r="N2" i="6"/>
  <c r="O2" i="6"/>
  <c r="B2" i="6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Q3" i="5"/>
  <c r="Q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D2" i="5"/>
  <c r="E2" i="5"/>
  <c r="F2" i="5"/>
  <c r="G2" i="5"/>
  <c r="H2" i="5"/>
  <c r="I2" i="5"/>
  <c r="J2" i="5"/>
  <c r="K2" i="5"/>
  <c r="L2" i="5"/>
  <c r="M2" i="5"/>
  <c r="N2" i="5"/>
  <c r="O2" i="5"/>
  <c r="P2" i="5"/>
  <c r="C2" i="5"/>
  <c r="A3" i="5"/>
  <c r="A2" i="5"/>
</calcChain>
</file>

<file path=xl/sharedStrings.xml><?xml version="1.0" encoding="utf-8"?>
<sst xmlns="http://schemas.openxmlformats.org/spreadsheetml/2006/main" count="96" uniqueCount="22">
  <si>
    <t>Estabelecimentos CNES-SC</t>
  </si>
  <si>
    <t>Freqüência</t>
  </si>
  <si>
    <t>Valor Aprovado</t>
  </si>
  <si>
    <t>2522209 HOSPITAL MISERICORDIA</t>
  </si>
  <si>
    <t>2522691 HOSPITAL E MATERNIDADE MARIETA KONDER BORNHAUSEN</t>
  </si>
  <si>
    <t>3123251 HOSPITAL DE OLHOS DE BLUMENAU</t>
  </si>
  <si>
    <t>3180948 CLINICA DE OLHOS DR ROBERTO VON HERTWIG</t>
  </si>
  <si>
    <t>4564812 MULTI HOSPITAL</t>
  </si>
  <si>
    <t>4575407 COB CENTRO OFTALMOLOGICO DE BLUMENAU</t>
  </si>
  <si>
    <t>5195756 CIS NORDESTE SC</t>
  </si>
  <si>
    <t>7728557 BOJ FILIAL</t>
  </si>
  <si>
    <t>9530053 DARIO ANTONELLI OFTALMOLOGIA LTDA</t>
  </si>
  <si>
    <t>9712038 HOSPITAL DE OLHOS DE CRICIUMA</t>
  </si>
  <si>
    <t>9819371 CLINICA MEDICA CORAL</t>
  </si>
  <si>
    <t>Total</t>
  </si>
  <si>
    <t>Código Proc.</t>
  </si>
  <si>
    <t>Complemento</t>
  </si>
  <si>
    <t>0405050364  TRATAMENTO CIRURGICO DE PTERIGIO</t>
  </si>
  <si>
    <t>2521695 HOSPITAL RIO NEGRINHO</t>
  </si>
  <si>
    <t>2558246 HOSPITAL SANTA ISABEL</t>
  </si>
  <si>
    <t>2568713 HOSPITAL REGIONAL ALTO VALE</t>
  </si>
  <si>
    <t>0409010154  EXTRACAO ENDOSCOPICA DE CORPO ESTRANHO / CALCULO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</si>
</sst>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98D0-83D0-424A-B9CC-9E8DCFBCEAA9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15</v>
      </c>
      <c r="B1" t="s">
        <v>16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3734-63E2-4E30-9EA8-D3B242EC106C}">
  <dimension ref="A1:C16"/>
  <sheetViews>
    <sheetView workbookViewId="0">
      <selection activeCell="C2" sqref="C2:C16"/>
    </sheetView>
  </sheetViews>
  <sheetFormatPr defaultRowHeight="15" x14ac:dyDescent="0.25"/>
  <cols>
    <col min="1" max="1" width="10.85546875" customWidth="1"/>
    <col min="3" max="3" width="13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18</v>
      </c>
      <c r="B2">
        <v>36</v>
      </c>
      <c r="C2" s="1">
        <v>1074.24</v>
      </c>
    </row>
    <row r="3" spans="1:3" x14ac:dyDescent="0.25">
      <c r="A3" t="s">
        <v>3</v>
      </c>
      <c r="B3">
        <v>1</v>
      </c>
      <c r="C3" s="1">
        <v>209.55</v>
      </c>
    </row>
    <row r="4" spans="1:3" x14ac:dyDescent="0.25">
      <c r="A4" t="s">
        <v>4</v>
      </c>
      <c r="B4">
        <v>51</v>
      </c>
      <c r="C4" s="1">
        <v>10687.05</v>
      </c>
    </row>
    <row r="5" spans="1:3" x14ac:dyDescent="0.25">
      <c r="A5" t="s">
        <v>19</v>
      </c>
      <c r="B5">
        <v>11</v>
      </c>
      <c r="C5" s="1">
        <v>328.24</v>
      </c>
    </row>
    <row r="6" spans="1:3" x14ac:dyDescent="0.25">
      <c r="A6" t="s">
        <v>20</v>
      </c>
      <c r="B6">
        <v>3</v>
      </c>
      <c r="C6" s="1">
        <v>89.52</v>
      </c>
    </row>
    <row r="7" spans="1:3" x14ac:dyDescent="0.25">
      <c r="A7" t="s">
        <v>5</v>
      </c>
      <c r="B7">
        <v>5</v>
      </c>
      <c r="C7" s="1">
        <v>1047.75</v>
      </c>
    </row>
    <row r="8" spans="1:3" x14ac:dyDescent="0.25">
      <c r="A8" t="s">
        <v>6</v>
      </c>
      <c r="B8">
        <v>5</v>
      </c>
      <c r="C8" s="1">
        <v>1047.75</v>
      </c>
    </row>
    <row r="9" spans="1:3" x14ac:dyDescent="0.25">
      <c r="A9" t="s">
        <v>7</v>
      </c>
      <c r="B9">
        <v>165</v>
      </c>
      <c r="C9" s="1">
        <v>34575.75</v>
      </c>
    </row>
    <row r="10" spans="1:3" x14ac:dyDescent="0.25">
      <c r="A10" t="s">
        <v>8</v>
      </c>
      <c r="B10">
        <v>26</v>
      </c>
      <c r="C10" s="1">
        <v>5448.3</v>
      </c>
    </row>
    <row r="11" spans="1:3" x14ac:dyDescent="0.25">
      <c r="A11" t="s">
        <v>9</v>
      </c>
      <c r="B11">
        <v>10</v>
      </c>
      <c r="C11" s="1">
        <v>2095.5</v>
      </c>
    </row>
    <row r="12" spans="1:3" x14ac:dyDescent="0.25">
      <c r="A12" t="s">
        <v>10</v>
      </c>
      <c r="B12">
        <v>30</v>
      </c>
      <c r="C12" s="1">
        <v>6286.5</v>
      </c>
    </row>
    <row r="13" spans="1:3" x14ac:dyDescent="0.25">
      <c r="A13" t="s">
        <v>11</v>
      </c>
      <c r="B13">
        <v>1</v>
      </c>
      <c r="C13" s="1">
        <v>209.55</v>
      </c>
    </row>
    <row r="14" spans="1:3" x14ac:dyDescent="0.25">
      <c r="A14" t="s">
        <v>12</v>
      </c>
      <c r="B14">
        <v>44</v>
      </c>
      <c r="C14" s="1">
        <v>9220.2000000000007</v>
      </c>
    </row>
    <row r="15" spans="1:3" x14ac:dyDescent="0.25">
      <c r="A15" t="s">
        <v>13</v>
      </c>
      <c r="B15">
        <v>1</v>
      </c>
      <c r="C15" s="1">
        <v>209.55</v>
      </c>
    </row>
    <row r="16" spans="1:3" x14ac:dyDescent="0.25">
      <c r="A16" t="s">
        <v>14</v>
      </c>
      <c r="B16">
        <v>389</v>
      </c>
      <c r="C16" s="1">
        <v>72529.45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ADAC-870F-49DB-8753-E6E18EC14B6E}">
  <dimension ref="A1:P4"/>
  <sheetViews>
    <sheetView workbookViewId="0">
      <selection sqref="A1:P4"/>
    </sheetView>
  </sheetViews>
  <sheetFormatPr defaultRowHeight="15" x14ac:dyDescent="0.25"/>
  <sheetData>
    <row r="1" spans="1:16" x14ac:dyDescent="0.25">
      <c r="A1" t="s">
        <v>0</v>
      </c>
      <c r="B1" t="s">
        <v>18</v>
      </c>
      <c r="C1" t="s">
        <v>3</v>
      </c>
      <c r="D1" t="s">
        <v>4</v>
      </c>
      <c r="E1" t="s">
        <v>19</v>
      </c>
      <c r="F1" t="s">
        <v>20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t="s">
        <v>17</v>
      </c>
      <c r="B2">
        <v>0</v>
      </c>
      <c r="C2">
        <v>1</v>
      </c>
      <c r="D2">
        <v>51</v>
      </c>
      <c r="E2">
        <v>0</v>
      </c>
      <c r="F2">
        <v>0</v>
      </c>
      <c r="G2">
        <v>5</v>
      </c>
      <c r="H2">
        <v>5</v>
      </c>
      <c r="I2">
        <v>165</v>
      </c>
      <c r="J2">
        <v>26</v>
      </c>
      <c r="K2">
        <v>10</v>
      </c>
      <c r="L2">
        <v>30</v>
      </c>
      <c r="M2">
        <v>1</v>
      </c>
      <c r="N2">
        <v>44</v>
      </c>
      <c r="O2">
        <v>1</v>
      </c>
      <c r="P2">
        <v>339</v>
      </c>
    </row>
    <row r="3" spans="1:16" x14ac:dyDescent="0.25">
      <c r="A3" t="s">
        <v>21</v>
      </c>
      <c r="B3">
        <v>36</v>
      </c>
      <c r="C3">
        <v>0</v>
      </c>
      <c r="D3">
        <v>0</v>
      </c>
      <c r="E3">
        <v>11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50</v>
      </c>
    </row>
    <row r="4" spans="1:16" x14ac:dyDescent="0.25">
      <c r="A4" t="s">
        <v>14</v>
      </c>
      <c r="B4">
        <v>36</v>
      </c>
      <c r="C4">
        <v>1</v>
      </c>
      <c r="D4">
        <v>51</v>
      </c>
      <c r="E4">
        <v>11</v>
      </c>
      <c r="F4">
        <v>3</v>
      </c>
      <c r="G4">
        <v>5</v>
      </c>
      <c r="H4">
        <v>5</v>
      </c>
      <c r="I4">
        <v>165</v>
      </c>
      <c r="J4">
        <v>26</v>
      </c>
      <c r="K4">
        <v>10</v>
      </c>
      <c r="L4">
        <v>30</v>
      </c>
      <c r="M4">
        <v>1</v>
      </c>
      <c r="N4">
        <v>44</v>
      </c>
      <c r="O4">
        <v>1</v>
      </c>
      <c r="P4">
        <v>389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79DF-23A1-4FBA-A8A2-CFBAF60F2119}">
  <dimension ref="A1:P4"/>
  <sheetViews>
    <sheetView workbookViewId="0">
      <selection activeCell="P4" sqref="P4"/>
    </sheetView>
  </sheetViews>
  <sheetFormatPr defaultRowHeight="15" x14ac:dyDescent="0.25"/>
  <cols>
    <col min="2" max="2" width="12.140625" bestFit="1" customWidth="1"/>
    <col min="3" max="3" width="10.5703125" bestFit="1" customWidth="1"/>
    <col min="4" max="4" width="13.28515625" bestFit="1" customWidth="1"/>
    <col min="5" max="5" width="10.5703125" bestFit="1" customWidth="1"/>
    <col min="6" max="6" width="9.5703125" bestFit="1" customWidth="1"/>
    <col min="7" max="8" width="12.140625" bestFit="1" customWidth="1"/>
    <col min="9" max="9" width="13.28515625" bestFit="1" customWidth="1"/>
    <col min="10" max="12" width="12.140625" bestFit="1" customWidth="1"/>
    <col min="13" max="13" width="10.5703125" bestFit="1" customWidth="1"/>
    <col min="14" max="14" width="12.140625" bestFit="1" customWidth="1"/>
    <col min="15" max="15" width="10.5703125" bestFit="1" customWidth="1"/>
    <col min="16" max="16" width="13.28515625" bestFit="1" customWidth="1"/>
  </cols>
  <sheetData>
    <row r="1" spans="1:16" x14ac:dyDescent="0.25">
      <c r="A1" t="s">
        <v>0</v>
      </c>
      <c r="B1" t="s">
        <v>18</v>
      </c>
      <c r="C1" t="s">
        <v>3</v>
      </c>
      <c r="D1" t="s">
        <v>4</v>
      </c>
      <c r="E1" t="s">
        <v>19</v>
      </c>
      <c r="F1" t="s">
        <v>20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t="s">
        <v>17</v>
      </c>
      <c r="B2" s="1">
        <v>0</v>
      </c>
      <c r="C2" s="1">
        <v>209.55</v>
      </c>
      <c r="D2" s="1">
        <v>10687.05</v>
      </c>
      <c r="E2" s="1">
        <v>0</v>
      </c>
      <c r="F2" s="1">
        <v>0</v>
      </c>
      <c r="G2" s="1">
        <v>1047.75</v>
      </c>
      <c r="H2" s="1">
        <v>1047.75</v>
      </c>
      <c r="I2" s="1">
        <v>34575.75</v>
      </c>
      <c r="J2" s="1">
        <v>5448.3</v>
      </c>
      <c r="K2" s="1">
        <v>2095.5</v>
      </c>
      <c r="L2" s="1">
        <v>6286.5</v>
      </c>
      <c r="M2" s="1">
        <v>209.55</v>
      </c>
      <c r="N2" s="1">
        <v>9220.2000000000007</v>
      </c>
      <c r="O2" s="1">
        <v>209.55</v>
      </c>
      <c r="P2" s="1">
        <v>71037.45</v>
      </c>
    </row>
    <row r="3" spans="1:16" x14ac:dyDescent="0.25">
      <c r="A3" t="s">
        <v>21</v>
      </c>
      <c r="B3" s="1">
        <v>1074.24</v>
      </c>
      <c r="C3" s="1">
        <v>0</v>
      </c>
      <c r="D3" s="1">
        <v>0</v>
      </c>
      <c r="E3" s="1">
        <v>328.24</v>
      </c>
      <c r="F3" s="1">
        <v>89.52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1492</v>
      </c>
    </row>
    <row r="4" spans="1:16" x14ac:dyDescent="0.25">
      <c r="A4" t="s">
        <v>14</v>
      </c>
      <c r="B4" s="1">
        <v>1074.24</v>
      </c>
      <c r="C4" s="1">
        <v>209.55</v>
      </c>
      <c r="D4" s="1">
        <v>10687.05</v>
      </c>
      <c r="E4" s="1">
        <v>328.24</v>
      </c>
      <c r="F4" s="1">
        <v>89.52</v>
      </c>
      <c r="G4" s="1">
        <v>1047.75</v>
      </c>
      <c r="H4" s="1">
        <v>1047.75</v>
      </c>
      <c r="I4" s="1">
        <v>34575.75</v>
      </c>
      <c r="J4" s="1">
        <v>5448.3</v>
      </c>
      <c r="K4" s="1">
        <v>2095.5</v>
      </c>
      <c r="L4" s="1">
        <v>6286.5</v>
      </c>
      <c r="M4" s="1">
        <v>209.55</v>
      </c>
      <c r="N4" s="1">
        <v>9220.2000000000007</v>
      </c>
      <c r="O4" s="1">
        <v>209.55</v>
      </c>
      <c r="P4" s="1">
        <v>72529.45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C67F-7126-47E6-99FB-052E64749523}">
  <dimension ref="A1:Q4"/>
  <sheetViews>
    <sheetView workbookViewId="0">
      <selection activeCell="Q4" sqref="Q4"/>
    </sheetView>
  </sheetViews>
  <sheetFormatPr defaultRowHeight="15" x14ac:dyDescent="0.25"/>
  <cols>
    <col min="1" max="1" width="12" customWidth="1"/>
    <col min="3" max="3" width="13.28515625" bestFit="1" customWidth="1"/>
    <col min="4" max="4" width="10.5703125" bestFit="1" customWidth="1"/>
    <col min="5" max="5" width="13.28515625" bestFit="1" customWidth="1"/>
    <col min="6" max="9" width="12.140625" bestFit="1" customWidth="1"/>
    <col min="10" max="10" width="14.28515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4" width="10.5703125" bestFit="1" customWidth="1"/>
    <col min="15" max="15" width="13.28515625" bestFit="1" customWidth="1"/>
    <col min="16" max="16" width="10.5703125" bestFit="1" customWidth="1"/>
    <col min="17" max="17" width="14.28515625" bestFit="1" customWidth="1"/>
  </cols>
  <sheetData>
    <row r="1" spans="1:17" x14ac:dyDescent="0.25">
      <c r="B1" t="s">
        <v>0</v>
      </c>
      <c r="C1" t="s">
        <v>18</v>
      </c>
      <c r="D1" t="s">
        <v>3</v>
      </c>
      <c r="E1" t="s">
        <v>4</v>
      </c>
      <c r="F1" t="s">
        <v>19</v>
      </c>
      <c r="G1" t="s">
        <v>20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</row>
    <row r="2" spans="1:17" x14ac:dyDescent="0.25">
      <c r="A2">
        <f>LEFT(B2,10)*1</f>
        <v>405050364</v>
      </c>
      <c r="B2" t="s">
        <v>17</v>
      </c>
      <c r="C2" s="1">
        <f>IFERROR(VLOOKUP($A2,delib030,2,0)*(Físico!B2),0)</f>
        <v>0</v>
      </c>
      <c r="D2" s="1">
        <f>IFERROR(VLOOKUP($A2,delib030,2,0)*(Físico!C2),0)</f>
        <v>628.65</v>
      </c>
      <c r="E2" s="1">
        <f>IFERROR(VLOOKUP($A2,delib030,2,0)*(Físico!D2),0)</f>
        <v>32061.149999999998</v>
      </c>
      <c r="F2" s="1">
        <f>IFERROR(VLOOKUP($A2,delib030,2,0)*(Físico!E2),0)</f>
        <v>0</v>
      </c>
      <c r="G2" s="1">
        <f>IFERROR(VLOOKUP($A2,delib030,2,0)*(Físico!F2),0)</f>
        <v>0</v>
      </c>
      <c r="H2" s="1">
        <f>IFERROR(VLOOKUP($A2,delib030,2,0)*(Físico!G2),0)</f>
        <v>3143.25</v>
      </c>
      <c r="I2" s="1">
        <f>IFERROR(VLOOKUP($A2,delib030,2,0)*(Físico!H2),0)</f>
        <v>3143.25</v>
      </c>
      <c r="J2" s="1">
        <f>IFERROR(VLOOKUP($A2,delib030,2,0)*(Físico!I2),0)</f>
        <v>103727.25</v>
      </c>
      <c r="K2" s="1">
        <f>IFERROR(VLOOKUP($A2,delib030,2,0)*(Físico!J2),0)</f>
        <v>16344.9</v>
      </c>
      <c r="L2" s="1">
        <f>IFERROR(VLOOKUP($A2,delib030,2,0)*(Físico!K2),0)</f>
        <v>6286.5</v>
      </c>
      <c r="M2" s="1">
        <f>IFERROR(VLOOKUP($A2,delib030,2,0)*(Físico!L2),0)</f>
        <v>18859.5</v>
      </c>
      <c r="N2" s="1">
        <f>IFERROR(VLOOKUP($A2,delib030,2,0)*(Físico!M2),0)</f>
        <v>628.65</v>
      </c>
      <c r="O2" s="1">
        <f>IFERROR(VLOOKUP($A2,delib030,2,0)*(Físico!N2),0)</f>
        <v>27660.6</v>
      </c>
      <c r="P2" s="1">
        <f>IFERROR(VLOOKUP($A2,delib030,2,0)*(Físico!O2),0)</f>
        <v>628.65</v>
      </c>
      <c r="Q2" s="1">
        <f>SUM(C2:P2)</f>
        <v>213112.34999999998</v>
      </c>
    </row>
    <row r="3" spans="1:17" x14ac:dyDescent="0.25">
      <c r="A3">
        <f>LEFT(B3,10)*1</f>
        <v>409010154</v>
      </c>
      <c r="B3" t="s">
        <v>21</v>
      </c>
      <c r="C3" s="1">
        <f>IFERROR(VLOOKUP($A3,delib030,2,0)*(Físico!B3),0)</f>
        <v>18000</v>
      </c>
      <c r="D3" s="1">
        <f>IFERROR(VLOOKUP($A3,delib030,2,0)*(Físico!C3),0)</f>
        <v>0</v>
      </c>
      <c r="E3" s="1">
        <f>IFERROR(VLOOKUP($A3,delib030,2,0)*(Físico!D3),0)</f>
        <v>0</v>
      </c>
      <c r="F3" s="1">
        <f>IFERROR(VLOOKUP($A3,delib030,2,0)*(Físico!E3),0)</f>
        <v>5500</v>
      </c>
      <c r="G3" s="1">
        <f>IFERROR(VLOOKUP($A3,delib030,2,0)*(Físico!F3),0)</f>
        <v>1500</v>
      </c>
      <c r="H3" s="1">
        <f>IFERROR(VLOOKUP($A3,delib030,2,0)*(Físico!G3),0)</f>
        <v>0</v>
      </c>
      <c r="I3" s="1">
        <f>IFERROR(VLOOKUP($A3,delib030,2,0)*(Físico!H3),0)</f>
        <v>0</v>
      </c>
      <c r="J3" s="1">
        <f>IFERROR(VLOOKUP($A3,delib030,2,0)*(Físico!I3),0)</f>
        <v>0</v>
      </c>
      <c r="K3" s="1">
        <f>IFERROR(VLOOKUP($A3,delib030,2,0)*(Físico!J3),0)</f>
        <v>0</v>
      </c>
      <c r="L3" s="1">
        <f>IFERROR(VLOOKUP($A3,delib030,2,0)*(Físico!K3),0)</f>
        <v>0</v>
      </c>
      <c r="M3" s="1">
        <f>IFERROR(VLOOKUP($A3,delib030,2,0)*(Físico!L3),0)</f>
        <v>0</v>
      </c>
      <c r="N3" s="1">
        <f>IFERROR(VLOOKUP($A3,delib030,2,0)*(Físico!M3),0)</f>
        <v>0</v>
      </c>
      <c r="O3" s="1">
        <f>IFERROR(VLOOKUP($A3,delib030,2,0)*(Físico!N3),0)</f>
        <v>0</v>
      </c>
      <c r="P3" s="1">
        <f>IFERROR(VLOOKUP($A3,delib030,2,0)*(Físico!O3),0)</f>
        <v>0</v>
      </c>
      <c r="Q3" s="1">
        <f>SUM(C3:P3)</f>
        <v>25000</v>
      </c>
    </row>
    <row r="4" spans="1:17" x14ac:dyDescent="0.25">
      <c r="B4" t="s">
        <v>14</v>
      </c>
      <c r="C4" s="1">
        <f t="shared" ref="C4:P4" si="0">SUM(C2:C3)</f>
        <v>18000</v>
      </c>
      <c r="D4" s="1">
        <f t="shared" si="0"/>
        <v>628.65</v>
      </c>
      <c r="E4" s="1">
        <f t="shared" si="0"/>
        <v>32061.149999999998</v>
      </c>
      <c r="F4" s="1">
        <f t="shared" si="0"/>
        <v>5500</v>
      </c>
      <c r="G4" s="1">
        <f t="shared" si="0"/>
        <v>1500</v>
      </c>
      <c r="H4" s="1">
        <f t="shared" si="0"/>
        <v>3143.25</v>
      </c>
      <c r="I4" s="1">
        <f t="shared" si="0"/>
        <v>3143.25</v>
      </c>
      <c r="J4" s="1">
        <f t="shared" si="0"/>
        <v>103727.25</v>
      </c>
      <c r="K4" s="1">
        <f t="shared" si="0"/>
        <v>16344.9</v>
      </c>
      <c r="L4" s="1">
        <f t="shared" si="0"/>
        <v>6286.5</v>
      </c>
      <c r="M4" s="1">
        <f t="shared" si="0"/>
        <v>18859.5</v>
      </c>
      <c r="N4" s="1">
        <f t="shared" si="0"/>
        <v>628.65</v>
      </c>
      <c r="O4" s="1">
        <f t="shared" si="0"/>
        <v>27660.6</v>
      </c>
      <c r="P4" s="1">
        <f t="shared" si="0"/>
        <v>628.65</v>
      </c>
      <c r="Q4" s="1">
        <f>SUM(Q2:Q3)</f>
        <v>238112.34999999998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0784-0A79-403A-9B58-6F64336BA4DE}">
  <dimension ref="A1:P4"/>
  <sheetViews>
    <sheetView tabSelected="1" topLeftCell="D1" workbookViewId="0">
      <selection sqref="A1:P4"/>
    </sheetView>
  </sheetViews>
  <sheetFormatPr defaultRowHeight="15" x14ac:dyDescent="0.25"/>
  <cols>
    <col min="16" max="16" width="14.28515625" bestFit="1" customWidth="1"/>
  </cols>
  <sheetData>
    <row r="1" spans="1:16" x14ac:dyDescent="0.25">
      <c r="A1" t="s">
        <v>0</v>
      </c>
      <c r="B1" t="s">
        <v>18</v>
      </c>
      <c r="C1" t="s">
        <v>3</v>
      </c>
      <c r="D1" t="s">
        <v>4</v>
      </c>
      <c r="E1" t="s">
        <v>19</v>
      </c>
      <c r="F1" t="s">
        <v>20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t="s">
        <v>17</v>
      </c>
      <c r="B2" s="2">
        <f>Financeiro!B2+Complemento!C2</f>
        <v>0</v>
      </c>
      <c r="C2" s="2">
        <f>Financeiro!C2+Complemento!D2</f>
        <v>838.2</v>
      </c>
      <c r="D2" s="2">
        <f>Financeiro!D2+Complemento!E2</f>
        <v>42748.2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4191</v>
      </c>
      <c r="H2" s="2">
        <f>Financeiro!H2+Complemento!I2</f>
        <v>4191</v>
      </c>
      <c r="I2" s="2">
        <f>Financeiro!I2+Complemento!J2</f>
        <v>138303</v>
      </c>
      <c r="J2" s="2">
        <f>Financeiro!J2+Complemento!K2</f>
        <v>21793.200000000001</v>
      </c>
      <c r="K2" s="2">
        <f>Financeiro!K2+Complemento!L2</f>
        <v>8382</v>
      </c>
      <c r="L2" s="2">
        <f>Financeiro!L2+Complemento!M2</f>
        <v>25146</v>
      </c>
      <c r="M2" s="2">
        <f>Financeiro!M2+Complemento!N2</f>
        <v>838.2</v>
      </c>
      <c r="N2" s="2">
        <f>Financeiro!N2+Complemento!O2</f>
        <v>36880.800000000003</v>
      </c>
      <c r="O2" s="2">
        <f>Financeiro!O2+Complemento!P2</f>
        <v>838.2</v>
      </c>
      <c r="P2" s="2">
        <f>SUM(B2:O2)</f>
        <v>284149.80000000005</v>
      </c>
    </row>
    <row r="3" spans="1:16" x14ac:dyDescent="0.25">
      <c r="A3" t="s">
        <v>21</v>
      </c>
      <c r="B3" s="2">
        <f>Financeiro!B3+Complemento!C3</f>
        <v>19074.240000000002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5828.24</v>
      </c>
      <c r="F3" s="2">
        <f>Financeiro!F3+Complemento!G3</f>
        <v>1589.52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SUM(B3:O3)</f>
        <v>26492.000000000004</v>
      </c>
    </row>
    <row r="4" spans="1:16" x14ac:dyDescent="0.25">
      <c r="A4" t="s">
        <v>14</v>
      </c>
      <c r="B4" s="2">
        <f t="shared" ref="B4:O4" si="0">SUM(B2:B3)</f>
        <v>19074.240000000002</v>
      </c>
      <c r="C4" s="2">
        <f t="shared" si="0"/>
        <v>838.2</v>
      </c>
      <c r="D4" s="2">
        <f t="shared" si="0"/>
        <v>42748.2</v>
      </c>
      <c r="E4" s="2">
        <f t="shared" si="0"/>
        <v>5828.24</v>
      </c>
      <c r="F4" s="2">
        <f t="shared" si="0"/>
        <v>1589.52</v>
      </c>
      <c r="G4" s="2">
        <f t="shared" si="0"/>
        <v>4191</v>
      </c>
      <c r="H4" s="2">
        <f t="shared" si="0"/>
        <v>4191</v>
      </c>
      <c r="I4" s="2">
        <f t="shared" si="0"/>
        <v>138303</v>
      </c>
      <c r="J4" s="2">
        <f t="shared" si="0"/>
        <v>21793.200000000001</v>
      </c>
      <c r="K4" s="2">
        <f t="shared" si="0"/>
        <v>8382</v>
      </c>
      <c r="L4" s="2">
        <f t="shared" si="0"/>
        <v>25146</v>
      </c>
      <c r="M4" s="2">
        <f t="shared" si="0"/>
        <v>838.2</v>
      </c>
      <c r="N4" s="2">
        <f t="shared" si="0"/>
        <v>36880.800000000003</v>
      </c>
      <c r="O4" s="2">
        <f t="shared" si="0"/>
        <v>838.2</v>
      </c>
      <c r="P4" s="2">
        <f>SUM(P2:P3)</f>
        <v>310641.80000000005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2025-05-13T19:41:39Z</dcterms:created>
  <dcterms:modified xsi:type="dcterms:W3CDTF">2025-05-21T19:27:12Z</dcterms:modified>
</cp:coreProperties>
</file>